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7"/>
  </bookViews>
  <sheets>
    <sheet name="อ่าน เขียน ป.1" sheetId="1" r:id="rId1"/>
    <sheet name="ภาษาไทย ป.2" sheetId="2" r:id="rId2"/>
    <sheet name="ภาษาไทย ป.4" sheetId="3" r:id="rId3"/>
    <sheet name="คณิตศาสตร์ ป.4 " sheetId="4" r:id="rId4"/>
    <sheet name="วิทยาศาสตร์ ป.4 " sheetId="5" r:id="rId5"/>
    <sheet name="ภาษาไทย ป.5" sheetId="6" r:id="rId6"/>
    <sheet name="คณิตศาสตร์ ป.5" sheetId="7" r:id="rId7"/>
    <sheet name="วิทยาศาสตร์ ป.5" sheetId="8" r:id="rId8"/>
    <sheet name="Sheet7" sheetId="9" r:id="rId9"/>
    <sheet name="Sheet8" sheetId="10" r:id="rId10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<sst xmlns="http://schemas.openxmlformats.org/spreadsheetml/2006/main" count="309" uniqueCount="72">
  <si>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</si>
  <si>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</si>
  <si>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</si>
  <si>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</si>
  <si>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</si>
  <si>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</si>
  <si>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</si>
  <si>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</si>
  <si>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</si>
  <si>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</si>
  <si>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</si>
  <si>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</si>
  <si>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ขาดสอบ</t>
  </si>
  <si>
    <t xml:space="preserve">รวม </t>
  </si>
  <si>
    <t>เฉลี่ย</t>
  </si>
  <si>
    <t>S.D</t>
  </si>
  <si>
    <t>นักเรียนทั้งหมด</t>
  </si>
  <si>
    <t>เข้าสอบ</t>
  </si>
  <si>
    <t>สูงสุด(ปกติ)</t>
  </si>
  <si>
    <t>ต่ำสุด(ปกติ)</t>
  </si>
  <si>
    <t>แบบบันทึกคะแนนการสอบ LAS ชั้นประถมศึกษาปีที่ 4 ปีการศึกษา 2558</t>
  </si>
  <si>
    <t>รหัสบัตรประจำตัวประชาชน 13  หลัก</t>
  </si>
  <si>
    <t>กลุ่มสาระการเรียนรู้คณิตศาสตร์</t>
  </si>
  <si>
    <t>กลุ่มสาระการเรียนรู้วิทยาศาสตร์</t>
  </si>
  <si>
    <t>เครือข่ายคำชะอีก้าวหน้า</t>
  </si>
  <si>
    <t>บ้านแมด</t>
  </si>
  <si>
    <t>เขตพื้นที่การศึกษา</t>
  </si>
  <si>
    <t>รหัสโรงเรียน 10 หลัก  (รหัสสอบ NT)</t>
  </si>
  <si>
    <t>ชื่อโรงเรียน</t>
  </si>
  <si>
    <t>ชื่อ - สกุล</t>
  </si>
  <si>
    <t>ห้องสอบ</t>
  </si>
  <si>
    <t>ฉบับที่ 1 อ่านออกเสียง (40)</t>
  </si>
  <si>
    <t>ฉบับที่ 2 การอ่านรู้เรื่อง (30)</t>
  </si>
  <si>
    <t>ฉบับที่ 3 การเขียน (30)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</si>
  <si>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</si>
  <si>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</si>
  <si>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</si>
  <si>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</si>
  <si>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</si>
  <si>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</si>
  <si>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</si>
  <si>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</si>
  <si>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</si>
  <si>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(12)</t>
  </si>
  <si>
    <t>ข้อความ (18)</t>
  </si>
  <si>
    <t>ข้อความ (8)</t>
  </si>
  <si>
    <t>ประโยค (10)</t>
  </si>
  <si>
    <t>อิสระ (10)</t>
  </si>
  <si>
    <t>ข้อ 1-20</t>
  </si>
  <si>
    <t>ข้อ 21-26</t>
  </si>
  <si>
    <t>1 ข้อความ</t>
  </si>
  <si>
    <t>ข้อ 1-15</t>
  </si>
  <si>
    <t>ข้อ 16-21</t>
  </si>
  <si>
    <t xml:space="preserve">ข้อ 22-25 </t>
  </si>
  <si>
    <t>ข้อ 21-25</t>
  </si>
  <si>
    <t>ข้อ 26-30</t>
  </si>
  <si>
    <t>สพป.มุกดาหาร</t>
  </si>
  <si>
    <t>เด็กชายฤทธิธรรม  สีดา</t>
  </si>
  <si>
    <t>เด็กชายนันทิวัฒน์  บุตดีวงค์</t>
  </si>
  <si>
    <t>เด็กชายชิดตะวัน  สวัสดิวงไชย</t>
  </si>
  <si>
    <t>เด็กชายปกรณ์  สุวรรณชัย</t>
  </si>
  <si>
    <t>เด็กหญิงสิริภาส  ยืนยั่ง</t>
  </si>
  <si>
    <t>เด็กหญิงพจนีย์  คนขยัน</t>
  </si>
  <si>
    <t>เด็กหญิงชนาพร  คนขยัน</t>
  </si>
  <si>
    <t>เด็กหญิงพณัชกร  ยืนยั่ง</t>
  </si>
  <si>
    <t>เด็กหญิงปาณิศา  คนขยัน</t>
  </si>
  <si>
    <t>แบบบันทึกคะแนนการสอบ LAS ชั้นประถมศึกษาปีที่ 2 ปีการศึกษา 2558</t>
  </si>
  <si>
    <t>เครือข่ายพัฒนาคุณภาพการศึกษาคำชะอีก้าวหน้า</t>
  </si>
  <si>
    <t>SD</t>
  </si>
  <si>
    <t>ค่าเฉลี่ย</t>
  </si>
  <si>
    <t>ค่าเฉลีย</t>
  </si>
  <si>
    <t>ค่า SD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</si>
</sst>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4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2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1"/>
      <color indexed="36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30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theme="1"/>
      <name val="Angsana New"/>
      <family val="1"/>
    </font>
    <font>
      <sz val="11"/>
      <color rgb="FF000000"/>
      <name val="Tahoma"/>
      <family val="2"/>
    </font>
    <font>
      <sz val="11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rgb="FF7030A0"/>
      <name val="TH SarabunPSK"/>
      <family val="2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  <font>
      <b/>
      <sz val="20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2" fontId="54" fillId="0" borderId="10" xfId="0" applyNumberFormat="1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32" borderId="0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4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vertical="center" shrinkToFit="1"/>
    </xf>
    <xf numFmtId="2" fontId="54" fillId="0" borderId="12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shrinkToFit="1"/>
    </xf>
    <xf numFmtId="0" fontId="54" fillId="0" borderId="0" xfId="0" applyFont="1" applyAlignment="1">
      <alignment shrinkToFit="1"/>
    </xf>
    <xf numFmtId="0" fontId="55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 horizontal="center" vertical="center" shrinkToFit="1"/>
    </xf>
    <xf numFmtId="2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shrinkToFi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shrinkToFit="1"/>
    </xf>
    <xf numFmtId="0" fontId="53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 shrinkToFit="1"/>
    </xf>
    <xf numFmtId="0" fontId="61" fillId="0" borderId="11" xfId="0" applyFont="1" applyFill="1" applyBorder="1" applyAlignment="1">
      <alignment horizontal="center" shrinkToFit="1"/>
    </xf>
    <xf numFmtId="0" fontId="62" fillId="0" borderId="11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shrinkToFit="1"/>
    </xf>
    <xf numFmtId="2" fontId="54" fillId="0" borderId="10" xfId="0" applyNumberFormat="1" applyFont="1" applyFill="1" applyBorder="1" applyAlignment="1">
      <alignment horizontal="center" shrinkToFit="1"/>
    </xf>
    <xf numFmtId="0" fontId="54" fillId="0" borderId="0" xfId="0" applyFont="1" applyFill="1" applyBorder="1" applyAlignment="1">
      <alignment shrinkToFit="1"/>
    </xf>
    <xf numFmtId="0" fontId="55" fillId="0" borderId="0" xfId="0" applyFont="1" applyFill="1" applyAlignment="1">
      <alignment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63" fillId="0" borderId="0" xfId="0" applyFont="1" applyAlignment="1">
      <alignment/>
    </xf>
    <xf numFmtId="0" fontId="63" fillId="10" borderId="10" xfId="0" applyFont="1" applyFill="1" applyBorder="1" applyAlignment="1">
      <alignment horizontal="center"/>
    </xf>
    <xf numFmtId="0" fontId="63" fillId="10" borderId="16" xfId="0" applyFont="1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shrinkToFi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Alignment="1">
      <alignment/>
    </xf>
    <xf numFmtId="0" fontId="53" fillId="0" borderId="11" xfId="0" applyFont="1" applyBorder="1" applyAlignment="1">
      <alignment shrinkToFit="1"/>
    </xf>
    <xf numFmtId="0" fontId="54" fillId="0" borderId="11" xfId="0" applyFont="1" applyBorder="1" applyAlignment="1">
      <alignment horizontal="center" shrinkToFit="1"/>
    </xf>
    <xf numFmtId="0" fontId="61" fillId="0" borderId="11" xfId="0" applyFont="1" applyBorder="1" applyAlignment="1">
      <alignment horizontal="center" shrinkToFit="1"/>
    </xf>
    <xf numFmtId="0" fontId="53" fillId="0" borderId="11" xfId="0" applyFont="1" applyBorder="1" applyAlignment="1">
      <alignment horizontal="center" shrinkToFit="1"/>
    </xf>
    <xf numFmtId="0" fontId="54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2" fontId="54" fillId="0" borderId="13" xfId="0" applyNumberFormat="1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/>
    </xf>
    <xf numFmtId="0" fontId="54" fillId="0" borderId="0" xfId="0" applyFont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2" fontId="54" fillId="0" borderId="1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2" fontId="53" fillId="0" borderId="14" xfId="0" applyNumberFormat="1" applyFont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2" fontId="68" fillId="0" borderId="0" xfId="0" applyNumberFormat="1" applyFont="1" applyAlignment="1">
      <alignment/>
    </xf>
    <xf numFmtId="2" fontId="68" fillId="0" borderId="0" xfId="0" applyNumberFormat="1" applyFont="1" applyBorder="1" applyAlignment="1">
      <alignment/>
    </xf>
    <xf numFmtId="2" fontId="69" fillId="10" borderId="0" xfId="0" applyNumberFormat="1" applyFont="1" applyFill="1" applyBorder="1" applyAlignment="1">
      <alignment horizontal="center" vertical="center"/>
    </xf>
    <xf numFmtId="2" fontId="69" fillId="13" borderId="0" xfId="0" applyNumberFormat="1" applyFont="1" applyFill="1" applyBorder="1" applyAlignment="1">
      <alignment horizontal="center" vertical="center"/>
    </xf>
    <xf numFmtId="2" fontId="53" fillId="10" borderId="0" xfId="0" applyNumberFormat="1" applyFont="1" applyFill="1" applyAlignment="1">
      <alignment/>
    </xf>
    <xf numFmtId="2" fontId="53" fillId="13" borderId="0" xfId="0" applyNumberFormat="1" applyFont="1" applyFill="1" applyAlignment="1">
      <alignment/>
    </xf>
    <xf numFmtId="0" fontId="60" fillId="0" borderId="0" xfId="0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/>
    </xf>
    <xf numFmtId="0" fontId="54" fillId="0" borderId="18" xfId="0" applyFont="1" applyFill="1" applyBorder="1" applyAlignment="1">
      <alignment/>
    </xf>
    <xf numFmtId="0" fontId="54" fillId="0" borderId="18" xfId="0" applyFont="1" applyBorder="1" applyAlignment="1">
      <alignment/>
    </xf>
    <xf numFmtId="2" fontId="70" fillId="13" borderId="18" xfId="0" applyNumberFormat="1" applyFont="1" applyFill="1" applyBorder="1" applyAlignment="1">
      <alignment horizontal="center" vertical="center" shrinkToFit="1"/>
    </xf>
    <xf numFmtId="2" fontId="70" fillId="13" borderId="0" xfId="0" applyNumberFormat="1" applyFont="1" applyFill="1" applyBorder="1" applyAlignment="1">
      <alignment horizontal="center" vertical="center" shrinkToFit="1"/>
    </xf>
    <xf numFmtId="2" fontId="11" fillId="13" borderId="18" xfId="0" applyNumberFormat="1" applyFont="1" applyFill="1" applyBorder="1" applyAlignment="1">
      <alignment horizontal="center" vertical="center" shrinkToFit="1"/>
    </xf>
    <xf numFmtId="2" fontId="11" fillId="13" borderId="0" xfId="0" applyNumberFormat="1" applyFont="1" applyFill="1" applyBorder="1" applyAlignment="1">
      <alignment horizontal="center" vertical="center" shrinkToFit="1"/>
    </xf>
    <xf numFmtId="2" fontId="70" fillId="10" borderId="18" xfId="0" applyNumberFormat="1" applyFont="1" applyFill="1" applyBorder="1" applyAlignment="1">
      <alignment horizontal="center" vertical="center" shrinkToFit="1"/>
    </xf>
    <xf numFmtId="2" fontId="70" fillId="10" borderId="0" xfId="0" applyNumberFormat="1" applyFont="1" applyFill="1" applyBorder="1" applyAlignment="1">
      <alignment horizontal="center" vertical="center" shrinkToFit="1"/>
    </xf>
    <xf numFmtId="2" fontId="11" fillId="10" borderId="18" xfId="0" applyNumberFormat="1" applyFont="1" applyFill="1" applyBorder="1" applyAlignment="1">
      <alignment horizontal="center" vertical="center" shrinkToFit="1"/>
    </xf>
    <xf numFmtId="2" fontId="11" fillId="10" borderId="0" xfId="0" applyNumberFormat="1" applyFont="1" applyFill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2" fontId="54" fillId="10" borderId="11" xfId="0" applyNumberFormat="1" applyFont="1" applyFill="1" applyBorder="1" applyAlignment="1">
      <alignment horizontal="center" vertical="center" shrinkToFit="1"/>
    </xf>
    <xf numFmtId="2" fontId="54" fillId="10" borderId="0" xfId="0" applyNumberFormat="1" applyFont="1" applyFill="1" applyBorder="1" applyAlignment="1">
      <alignment horizontal="center" vertical="center" shrinkToFit="1"/>
    </xf>
    <xf numFmtId="2" fontId="53" fillId="0" borderId="13" xfId="0" applyNumberFormat="1" applyFont="1" applyBorder="1" applyAlignment="1">
      <alignment horizontal="center" vertical="center" shrinkToFit="1"/>
    </xf>
    <xf numFmtId="2" fontId="53" fillId="0" borderId="10" xfId="0" applyNumberFormat="1" applyFont="1" applyBorder="1" applyAlignment="1">
      <alignment horizontal="center" vertical="center" shrinkToFit="1"/>
    </xf>
    <xf numFmtId="2" fontId="53" fillId="10" borderId="11" xfId="0" applyNumberFormat="1" applyFont="1" applyFill="1" applyBorder="1" applyAlignment="1">
      <alignment horizontal="center" vertical="center" shrinkToFit="1"/>
    </xf>
    <xf numFmtId="2" fontId="53" fillId="10" borderId="0" xfId="0" applyNumberFormat="1" applyFont="1" applyFill="1" applyBorder="1" applyAlignment="1">
      <alignment horizontal="center" vertical="center" shrinkToFit="1"/>
    </xf>
    <xf numFmtId="2" fontId="53" fillId="19" borderId="11" xfId="0" applyNumberFormat="1" applyFont="1" applyFill="1" applyBorder="1" applyAlignment="1">
      <alignment horizontal="center" vertical="center" shrinkToFit="1"/>
    </xf>
    <xf numFmtId="2" fontId="53" fillId="19" borderId="0" xfId="0" applyNumberFormat="1" applyFont="1" applyFill="1" applyBorder="1" applyAlignment="1">
      <alignment horizontal="center" vertical="center" shrinkToFit="1"/>
    </xf>
    <xf numFmtId="2" fontId="2" fillId="0" borderId="13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2" fontId="2" fillId="10" borderId="11" xfId="0" applyNumberFormat="1" applyFont="1" applyFill="1" applyBorder="1" applyAlignment="1">
      <alignment horizontal="center" vertical="center" shrinkToFit="1"/>
    </xf>
    <xf numFmtId="2" fontId="2" fillId="10" borderId="0" xfId="0" applyNumberFormat="1" applyFont="1" applyFill="1" applyBorder="1" applyAlignment="1">
      <alignment horizontal="center" vertical="center" shrinkToFit="1"/>
    </xf>
    <xf numFmtId="2" fontId="2" fillId="19" borderId="11" xfId="0" applyNumberFormat="1" applyFont="1" applyFill="1" applyBorder="1" applyAlignment="1">
      <alignment horizontal="center" vertical="center" shrinkToFit="1"/>
    </xf>
    <xf numFmtId="2" fontId="2" fillId="19" borderId="0" xfId="0" applyNumberFormat="1" applyFont="1" applyFill="1" applyBorder="1" applyAlignment="1">
      <alignment horizontal="center" vertical="center" shrinkToFit="1"/>
    </xf>
    <xf numFmtId="2" fontId="54" fillId="13" borderId="11" xfId="0" applyNumberFormat="1" applyFont="1" applyFill="1" applyBorder="1" applyAlignment="1">
      <alignment horizontal="center" vertical="center" shrinkToFit="1"/>
    </xf>
    <xf numFmtId="2" fontId="54" fillId="13" borderId="0" xfId="0" applyNumberFormat="1" applyFont="1" applyFill="1" applyBorder="1" applyAlignment="1">
      <alignment horizontal="center" vertical="center" shrinkToFit="1"/>
    </xf>
    <xf numFmtId="0" fontId="63" fillId="13" borderId="11" xfId="0" applyFont="1" applyFill="1" applyBorder="1" applyAlignment="1">
      <alignment horizontal="center" vertical="center" wrapText="1"/>
    </xf>
    <xf numFmtId="0" fontId="63" fillId="13" borderId="18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63" fillId="10" borderId="11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/>
    </xf>
    <xf numFmtId="0" fontId="63" fillId="10" borderId="10" xfId="0" applyFont="1" applyFill="1" applyBorder="1" applyAlignment="1">
      <alignment horizontal="center" vertical="center"/>
    </xf>
    <xf numFmtId="0" fontId="63" fillId="10" borderId="11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63" fillId="10" borderId="18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wrapText="1" shrinkToFit="1"/>
    </xf>
    <xf numFmtId="0" fontId="71" fillId="0" borderId="17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/>
    </xf>
    <xf numFmtId="0" fontId="72" fillId="0" borderId="19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 shrinkToFit="1"/>
    </xf>
    <xf numFmtId="0" fontId="65" fillId="0" borderId="18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wrapText="1" shrinkToFit="1"/>
    </xf>
    <xf numFmtId="0" fontId="53" fillId="0" borderId="18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73" fillId="0" borderId="10" xfId="0" applyFont="1" applyFill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wrapText="1" shrinkToFit="1"/>
    </xf>
    <xf numFmtId="0" fontId="73" fillId="0" borderId="11" xfId="0" applyFont="1" applyBorder="1" applyAlignment="1">
      <alignment horizontal="center" vertical="center" wrapText="1" shrinkToFit="1"/>
    </xf>
    <xf numFmtId="0" fontId="53" fillId="6" borderId="16" xfId="0" applyFont="1" applyFill="1" applyBorder="1" applyAlignment="1">
      <alignment horizontal="center" vertical="center" shrinkToFit="1"/>
    </xf>
    <xf numFmtId="0" fontId="53" fillId="6" borderId="20" xfId="0" applyFont="1" applyFill="1" applyBorder="1" applyAlignment="1">
      <alignment horizontal="center" vertical="center" shrinkToFit="1"/>
    </xf>
    <xf numFmtId="0" fontId="53" fillId="6" borderId="21" xfId="0" applyFont="1" applyFill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"/>
  <sheetViews>
    <sheetView zoomScale="53" zoomScaleNormal="53" zoomScalePageLayoutView="0" workbookViewId="0" topLeftCell="A1">
      <selection activeCell="H19" sqref="H19"/>
    </sheetView>
  </sheetViews>
  <sheetFormatPr defaultColWidth="9.140625" defaultRowHeight="15"/>
  <cols>
    <col min="1" max="1" width="13.140625" style="66" customWidth="1"/>
    <col min="2" max="2" width="16.28125" style="0" customWidth="1"/>
    <col min="3" max="3" width="23.421875" style="76" customWidth="1"/>
    <col min="4" max="4" width="26.140625" style="0" customWidth="1"/>
    <col min="5" max="7" width="9.00390625" style="76" customWidth="1"/>
  </cols>
  <sheetData>
    <row r="1" spans="1:24" s="66" customFormat="1" ht="23.25" customHeight="1">
      <c r="A1" s="143" t="s">
        <v>26</v>
      </c>
      <c r="B1" s="141" t="s">
        <v>27</v>
      </c>
      <c r="C1" s="143" t="s">
        <v>28</v>
      </c>
      <c r="D1" s="143" t="s">
        <v>29</v>
      </c>
      <c r="E1" s="143" t="s">
        <v>30</v>
      </c>
      <c r="F1" s="143" t="s">
        <v>3</v>
      </c>
      <c r="G1" s="140" t="s">
        <v>5</v>
      </c>
      <c r="H1" s="142" t="s">
        <v>31</v>
      </c>
      <c r="I1" s="142"/>
      <c r="J1" s="142"/>
      <c r="K1" s="142" t="s">
        <v>32</v>
      </c>
      <c r="L1" s="142"/>
      <c r="M1" s="142"/>
      <c r="N1" s="142" t="s">
        <v>33</v>
      </c>
      <c r="O1" s="142"/>
      <c r="P1" s="142"/>
      <c r="Q1" s="143" t="s">
        <v>34</v>
      </c>
      <c r="R1" s="141" t="s">
        <v>35</v>
      </c>
      <c r="S1" s="141" t="s">
        <v>36</v>
      </c>
      <c r="T1" s="141" t="s">
        <v>37</v>
      </c>
      <c r="U1" s="141" t="s">
        <v>38</v>
      </c>
      <c r="V1" s="138" t="s">
        <v>39</v>
      </c>
      <c r="W1" s="138" t="s">
        <v>40</v>
      </c>
      <c r="X1" s="138" t="s">
        <v>41</v>
      </c>
    </row>
    <row r="2" spans="1:24" s="66" customFormat="1" ht="23.25" customHeight="1">
      <c r="A2" s="143"/>
      <c r="B2" s="145"/>
      <c r="C2" s="143"/>
      <c r="D2" s="143"/>
      <c r="E2" s="143"/>
      <c r="F2" s="143"/>
      <c r="G2" s="140"/>
      <c r="H2" s="67" t="s">
        <v>42</v>
      </c>
      <c r="I2" s="67" t="s">
        <v>43</v>
      </c>
      <c r="J2" s="68" t="s">
        <v>44</v>
      </c>
      <c r="K2" s="67" t="s">
        <v>42</v>
      </c>
      <c r="L2" s="67" t="s">
        <v>43</v>
      </c>
      <c r="M2" s="67" t="s">
        <v>45</v>
      </c>
      <c r="N2" s="67" t="s">
        <v>42</v>
      </c>
      <c r="O2" s="67" t="s">
        <v>46</v>
      </c>
      <c r="P2" s="67" t="s">
        <v>47</v>
      </c>
      <c r="Q2" s="143"/>
      <c r="R2" s="145"/>
      <c r="S2" s="145"/>
      <c r="T2" s="145"/>
      <c r="U2" s="146"/>
      <c r="V2" s="139"/>
      <c r="W2" s="139"/>
      <c r="X2" s="139"/>
    </row>
    <row r="3" spans="1:24" s="66" customFormat="1" ht="23.25">
      <c r="A3" s="144"/>
      <c r="B3" s="145"/>
      <c r="C3" s="144"/>
      <c r="D3" s="144"/>
      <c r="E3" s="144"/>
      <c r="F3" s="144"/>
      <c r="G3" s="141"/>
      <c r="H3" s="69" t="s">
        <v>48</v>
      </c>
      <c r="I3" s="69" t="s">
        <v>49</v>
      </c>
      <c r="J3" s="69" t="s">
        <v>50</v>
      </c>
      <c r="K3" s="69" t="s">
        <v>51</v>
      </c>
      <c r="L3" s="69" t="s">
        <v>52</v>
      </c>
      <c r="M3" s="69" t="s">
        <v>53</v>
      </c>
      <c r="N3" s="69" t="s">
        <v>48</v>
      </c>
      <c r="O3" s="69" t="s">
        <v>54</v>
      </c>
      <c r="P3" s="69" t="s">
        <v>55</v>
      </c>
      <c r="Q3" s="144"/>
      <c r="R3" s="145"/>
      <c r="S3" s="145"/>
      <c r="T3" s="145"/>
      <c r="U3" s="146"/>
      <c r="V3" s="139"/>
      <c r="W3" s="139"/>
      <c r="X3" s="139"/>
    </row>
    <row r="4" spans="1:24" s="66" customFormat="1" ht="24.75" customHeight="1">
      <c r="A4" s="70" t="s">
        <v>56</v>
      </c>
      <c r="B4" s="70">
        <v>1049730083</v>
      </c>
      <c r="C4" s="74" t="s">
        <v>25</v>
      </c>
      <c r="D4" s="75" t="s">
        <v>57</v>
      </c>
      <c r="E4" s="71">
        <v>1</v>
      </c>
      <c r="F4" s="72">
        <v>1</v>
      </c>
      <c r="G4" s="73">
        <v>99</v>
      </c>
      <c r="H4" s="71">
        <v>8</v>
      </c>
      <c r="I4" s="71">
        <v>11.5</v>
      </c>
      <c r="J4" s="71">
        <v>17.25</v>
      </c>
      <c r="K4" s="71">
        <v>15</v>
      </c>
      <c r="L4" s="71">
        <v>10</v>
      </c>
      <c r="M4" s="71">
        <v>4</v>
      </c>
      <c r="N4" s="71">
        <v>7.5</v>
      </c>
      <c r="O4" s="71">
        <v>10</v>
      </c>
      <c r="P4" s="71">
        <v>9</v>
      </c>
      <c r="Q4" s="71">
        <f aca="true" t="shared" si="0" ref="Q4:Q12">SUM(H4:P4)</f>
        <v>92.25</v>
      </c>
      <c r="R4" s="71">
        <f>(H4+I4+J4)</f>
        <v>36.75</v>
      </c>
      <c r="S4" s="71">
        <f>(K4+L4+M4)</f>
        <v>29</v>
      </c>
      <c r="T4" s="71">
        <f>(N4+O4+P4)</f>
        <v>26.5</v>
      </c>
      <c r="U4" s="71" t="str">
        <f>IF(Q4&lt;25,"ปรับปรุง",IF(Q4&lt;50,"พอใช้",IF(Q4&lt;75,"ดี",IF(Q4&gt;=75,"ดีมาก"))))</f>
        <v>ดีมาก</v>
      </c>
      <c r="V4" s="71" t="str">
        <f>IF(R4&lt;10,"ปรับปรุง",IF(R4&lt;20,"พอใช้",IF(R4&lt;30,"ดี",IF(R4&gt;=30,"ดีมาก"))))</f>
        <v>ดีมาก</v>
      </c>
      <c r="W4" s="71" t="str">
        <f>IF(S4&lt;7.5,"ปรับปรุง",IF(S4&lt;15,"พอใช้",IF(S4&lt;22.5,"ดี",IF(S4&gt;=22.5,"ดีมาก"))))</f>
        <v>ดีมาก</v>
      </c>
      <c r="X4" s="71" t="str">
        <f>IF(T4&lt;7.5,"ปรับปรุง",IF(T4&lt;15,"พอใช้",IF(T4&lt;22.5,"ดี",IF(T4&gt;=22.5,"ดีมาก"))))</f>
        <v>ดีมาก</v>
      </c>
    </row>
    <row r="5" spans="1:24" s="66" customFormat="1" ht="24.75" customHeight="1">
      <c r="A5" s="70" t="s">
        <v>56</v>
      </c>
      <c r="B5" s="70">
        <v>1049730083</v>
      </c>
      <c r="C5" s="74" t="s">
        <v>25</v>
      </c>
      <c r="D5" s="75" t="s">
        <v>58</v>
      </c>
      <c r="E5" s="71">
        <v>1</v>
      </c>
      <c r="F5" s="72">
        <v>2</v>
      </c>
      <c r="G5" s="73">
        <v>99</v>
      </c>
      <c r="H5" s="71">
        <v>4</v>
      </c>
      <c r="I5" s="71">
        <v>11</v>
      </c>
      <c r="J5" s="71">
        <v>14</v>
      </c>
      <c r="K5" s="71">
        <v>12</v>
      </c>
      <c r="L5" s="71">
        <v>4</v>
      </c>
      <c r="M5" s="71">
        <v>0</v>
      </c>
      <c r="N5" s="71">
        <v>4</v>
      </c>
      <c r="O5" s="71">
        <v>9</v>
      </c>
      <c r="P5" s="71">
        <v>9</v>
      </c>
      <c r="Q5" s="71">
        <f t="shared" si="0"/>
        <v>67</v>
      </c>
      <c r="R5" s="71">
        <f aca="true" t="shared" si="1" ref="R5:R12">(H5+I5+J5)</f>
        <v>29</v>
      </c>
      <c r="S5" s="71">
        <f aca="true" t="shared" si="2" ref="S5:S12">(K5+L5+M5)</f>
        <v>16</v>
      </c>
      <c r="T5" s="71">
        <f aca="true" t="shared" si="3" ref="T5:T12">(N5+O5+P5)</f>
        <v>22</v>
      </c>
      <c r="U5" s="71" t="str">
        <f aca="true" t="shared" si="4" ref="U5:U12">IF(Q5&lt;25,"ปรับปรุง",IF(Q5&lt;50,"พอใช้",IF(Q5&lt;75,"ดี",IF(Q5&gt;=75,"ดีมาก"))))</f>
        <v>ดี</v>
      </c>
      <c r="V5" s="71" t="str">
        <f aca="true" t="shared" si="5" ref="V5:V12">IF(R5&lt;10,"ปรับปรุง",IF(R5&lt;20,"พอใช้",IF(R5&lt;30,"ดี",IF(R5&gt;=30,"ดีมาก"))))</f>
        <v>ดี</v>
      </c>
      <c r="W5" s="71" t="str">
        <f aca="true" t="shared" si="6" ref="W5:X12">IF(S5&lt;7.5,"ปรับปรุง",IF(S5&lt;15,"พอใช้",IF(S5&lt;22.5,"ดี",IF(S5&gt;=22.5,"ดีมาก"))))</f>
        <v>ดี</v>
      </c>
      <c r="X5" s="71" t="str">
        <f t="shared" si="6"/>
        <v>ดี</v>
      </c>
    </row>
    <row r="6" spans="1:24" s="66" customFormat="1" ht="24.75" customHeight="1">
      <c r="A6" s="70" t="s">
        <v>56</v>
      </c>
      <c r="B6" s="70">
        <v>1049730083</v>
      </c>
      <c r="C6" s="74" t="s">
        <v>25</v>
      </c>
      <c r="D6" s="75" t="s">
        <v>59</v>
      </c>
      <c r="E6" s="71">
        <v>1</v>
      </c>
      <c r="F6" s="72">
        <v>3</v>
      </c>
      <c r="G6" s="73">
        <v>99</v>
      </c>
      <c r="H6" s="71">
        <v>7</v>
      </c>
      <c r="I6" s="71">
        <v>12</v>
      </c>
      <c r="J6" s="71">
        <v>17.25</v>
      </c>
      <c r="K6" s="71">
        <v>12</v>
      </c>
      <c r="L6" s="71">
        <v>8</v>
      </c>
      <c r="M6" s="71">
        <v>4</v>
      </c>
      <c r="N6" s="71">
        <v>5.5</v>
      </c>
      <c r="O6" s="71">
        <v>6</v>
      </c>
      <c r="P6" s="71">
        <v>6</v>
      </c>
      <c r="Q6" s="71">
        <f t="shared" si="0"/>
        <v>77.75</v>
      </c>
      <c r="R6" s="71">
        <f t="shared" si="1"/>
        <v>36.25</v>
      </c>
      <c r="S6" s="71">
        <f t="shared" si="2"/>
        <v>24</v>
      </c>
      <c r="T6" s="71">
        <f t="shared" si="3"/>
        <v>17.5</v>
      </c>
      <c r="U6" s="71" t="str">
        <f t="shared" si="4"/>
        <v>ดีมาก</v>
      </c>
      <c r="V6" s="71" t="str">
        <f t="shared" si="5"/>
        <v>ดีมาก</v>
      </c>
      <c r="W6" s="71" t="str">
        <f t="shared" si="6"/>
        <v>ดีมาก</v>
      </c>
      <c r="X6" s="71" t="str">
        <f t="shared" si="6"/>
        <v>ดี</v>
      </c>
    </row>
    <row r="7" spans="1:24" s="66" customFormat="1" ht="24.75" customHeight="1">
      <c r="A7" s="70" t="s">
        <v>56</v>
      </c>
      <c r="B7" s="70">
        <v>1049730083</v>
      </c>
      <c r="C7" s="74" t="s">
        <v>25</v>
      </c>
      <c r="D7" s="75" t="s">
        <v>60</v>
      </c>
      <c r="E7" s="71">
        <v>1</v>
      </c>
      <c r="F7" s="72">
        <v>4</v>
      </c>
      <c r="G7" s="73">
        <v>99</v>
      </c>
      <c r="H7" s="71">
        <v>8</v>
      </c>
      <c r="I7" s="71">
        <v>12</v>
      </c>
      <c r="J7" s="71">
        <v>17</v>
      </c>
      <c r="K7" s="71">
        <v>15</v>
      </c>
      <c r="L7" s="71">
        <v>10</v>
      </c>
      <c r="M7" s="71">
        <v>8</v>
      </c>
      <c r="N7" s="71">
        <v>7.5</v>
      </c>
      <c r="O7" s="71">
        <v>10</v>
      </c>
      <c r="P7" s="71">
        <v>6</v>
      </c>
      <c r="Q7" s="71">
        <f t="shared" si="0"/>
        <v>93.5</v>
      </c>
      <c r="R7" s="71">
        <f t="shared" si="1"/>
        <v>37</v>
      </c>
      <c r="S7" s="71">
        <f t="shared" si="2"/>
        <v>33</v>
      </c>
      <c r="T7" s="71">
        <f t="shared" si="3"/>
        <v>23.5</v>
      </c>
      <c r="U7" s="71" t="str">
        <f t="shared" si="4"/>
        <v>ดีมาก</v>
      </c>
      <c r="V7" s="71" t="str">
        <f t="shared" si="5"/>
        <v>ดีมาก</v>
      </c>
      <c r="W7" s="71" t="str">
        <f t="shared" si="6"/>
        <v>ดีมาก</v>
      </c>
      <c r="X7" s="71" t="str">
        <f t="shared" si="6"/>
        <v>ดีมาก</v>
      </c>
    </row>
    <row r="8" spans="1:24" s="66" customFormat="1" ht="24.75" customHeight="1">
      <c r="A8" s="70" t="s">
        <v>56</v>
      </c>
      <c r="B8" s="70">
        <v>1049730083</v>
      </c>
      <c r="C8" s="74" t="s">
        <v>25</v>
      </c>
      <c r="D8" s="75" t="s">
        <v>61</v>
      </c>
      <c r="E8" s="71">
        <v>1</v>
      </c>
      <c r="F8" s="72">
        <v>5</v>
      </c>
      <c r="G8" s="73">
        <v>99</v>
      </c>
      <c r="H8" s="71">
        <v>9</v>
      </c>
      <c r="I8" s="71">
        <v>12</v>
      </c>
      <c r="J8" s="71">
        <v>18</v>
      </c>
      <c r="K8" s="71">
        <v>14</v>
      </c>
      <c r="L8" s="71">
        <v>8</v>
      </c>
      <c r="M8" s="71">
        <v>8</v>
      </c>
      <c r="N8" s="71">
        <v>8</v>
      </c>
      <c r="O8" s="71">
        <v>9</v>
      </c>
      <c r="P8" s="71">
        <v>9</v>
      </c>
      <c r="Q8" s="71">
        <f t="shared" si="0"/>
        <v>95</v>
      </c>
      <c r="R8" s="71">
        <f t="shared" si="1"/>
        <v>39</v>
      </c>
      <c r="S8" s="71">
        <f t="shared" si="2"/>
        <v>30</v>
      </c>
      <c r="T8" s="71">
        <f t="shared" si="3"/>
        <v>26</v>
      </c>
      <c r="U8" s="71" t="str">
        <f t="shared" si="4"/>
        <v>ดีมาก</v>
      </c>
      <c r="V8" s="71" t="str">
        <f t="shared" si="5"/>
        <v>ดีมาก</v>
      </c>
      <c r="W8" s="71" t="str">
        <f t="shared" si="6"/>
        <v>ดีมาก</v>
      </c>
      <c r="X8" s="71" t="str">
        <f t="shared" si="6"/>
        <v>ดีมาก</v>
      </c>
    </row>
    <row r="9" spans="1:24" s="66" customFormat="1" ht="24.75" customHeight="1">
      <c r="A9" s="70" t="s">
        <v>56</v>
      </c>
      <c r="B9" s="70">
        <v>1049730083</v>
      </c>
      <c r="C9" s="74" t="s">
        <v>25</v>
      </c>
      <c r="D9" s="75" t="s">
        <v>62</v>
      </c>
      <c r="E9" s="71">
        <v>1</v>
      </c>
      <c r="F9" s="72">
        <v>6</v>
      </c>
      <c r="G9" s="73">
        <v>99</v>
      </c>
      <c r="H9" s="71">
        <v>7</v>
      </c>
      <c r="I9" s="71">
        <v>11.5</v>
      </c>
      <c r="J9" s="71">
        <v>16.25</v>
      </c>
      <c r="K9" s="71">
        <v>15</v>
      </c>
      <c r="L9" s="71">
        <v>8</v>
      </c>
      <c r="M9" s="71">
        <v>6</v>
      </c>
      <c r="N9" s="71">
        <v>4.5</v>
      </c>
      <c r="O9" s="71">
        <v>10</v>
      </c>
      <c r="P9" s="71">
        <v>8</v>
      </c>
      <c r="Q9" s="71">
        <f t="shared" si="0"/>
        <v>86.25</v>
      </c>
      <c r="R9" s="71">
        <f t="shared" si="1"/>
        <v>34.75</v>
      </c>
      <c r="S9" s="71">
        <f t="shared" si="2"/>
        <v>29</v>
      </c>
      <c r="T9" s="71">
        <f t="shared" si="3"/>
        <v>22.5</v>
      </c>
      <c r="U9" s="71" t="str">
        <f t="shared" si="4"/>
        <v>ดีมาก</v>
      </c>
      <c r="V9" s="71" t="str">
        <f t="shared" si="5"/>
        <v>ดีมาก</v>
      </c>
      <c r="W9" s="71" t="str">
        <f t="shared" si="6"/>
        <v>ดีมาก</v>
      </c>
      <c r="X9" s="71" t="str">
        <f t="shared" si="6"/>
        <v>ดีมาก</v>
      </c>
    </row>
    <row r="10" spans="1:24" s="66" customFormat="1" ht="24.75" customHeight="1">
      <c r="A10" s="70" t="s">
        <v>56</v>
      </c>
      <c r="B10" s="70">
        <v>1049730083</v>
      </c>
      <c r="C10" s="74" t="s">
        <v>25</v>
      </c>
      <c r="D10" s="75" t="s">
        <v>63</v>
      </c>
      <c r="E10" s="71">
        <v>1</v>
      </c>
      <c r="F10" s="72">
        <v>7</v>
      </c>
      <c r="G10" s="73">
        <v>99</v>
      </c>
      <c r="H10" s="71">
        <v>8</v>
      </c>
      <c r="I10" s="71">
        <v>12</v>
      </c>
      <c r="J10" s="71">
        <v>17.5</v>
      </c>
      <c r="K10" s="71">
        <v>9</v>
      </c>
      <c r="L10" s="71">
        <v>8</v>
      </c>
      <c r="M10" s="71">
        <v>6</v>
      </c>
      <c r="N10" s="71">
        <v>7</v>
      </c>
      <c r="O10" s="71">
        <v>10</v>
      </c>
      <c r="P10" s="71">
        <v>8</v>
      </c>
      <c r="Q10" s="71">
        <f t="shared" si="0"/>
        <v>85.5</v>
      </c>
      <c r="R10" s="71">
        <f t="shared" si="1"/>
        <v>37.5</v>
      </c>
      <c r="S10" s="71">
        <f t="shared" si="2"/>
        <v>23</v>
      </c>
      <c r="T10" s="71">
        <f t="shared" si="3"/>
        <v>25</v>
      </c>
      <c r="U10" s="71" t="str">
        <f t="shared" si="4"/>
        <v>ดีมาก</v>
      </c>
      <c r="V10" s="71" t="str">
        <f t="shared" si="5"/>
        <v>ดีมาก</v>
      </c>
      <c r="W10" s="71" t="str">
        <f t="shared" si="6"/>
        <v>ดีมาก</v>
      </c>
      <c r="X10" s="71" t="str">
        <f t="shared" si="6"/>
        <v>ดีมาก</v>
      </c>
    </row>
    <row r="11" spans="1:24" s="66" customFormat="1" ht="24.75" customHeight="1">
      <c r="A11" s="70" t="s">
        <v>56</v>
      </c>
      <c r="B11" s="70">
        <v>1049730083</v>
      </c>
      <c r="C11" s="74" t="s">
        <v>25</v>
      </c>
      <c r="D11" s="75" t="s">
        <v>64</v>
      </c>
      <c r="E11" s="71">
        <v>1</v>
      </c>
      <c r="F11" s="72">
        <v>8</v>
      </c>
      <c r="G11" s="73">
        <v>99</v>
      </c>
      <c r="H11" s="71">
        <v>9.5</v>
      </c>
      <c r="I11" s="71">
        <v>12</v>
      </c>
      <c r="J11" s="71">
        <v>18</v>
      </c>
      <c r="K11" s="71">
        <v>15</v>
      </c>
      <c r="L11" s="71">
        <v>10</v>
      </c>
      <c r="M11" s="71">
        <v>8</v>
      </c>
      <c r="N11" s="71">
        <v>8</v>
      </c>
      <c r="O11" s="71">
        <v>10</v>
      </c>
      <c r="P11" s="71">
        <v>10</v>
      </c>
      <c r="Q11" s="71">
        <f t="shared" si="0"/>
        <v>100.5</v>
      </c>
      <c r="R11" s="71">
        <f t="shared" si="1"/>
        <v>39.5</v>
      </c>
      <c r="S11" s="71">
        <f t="shared" si="2"/>
        <v>33</v>
      </c>
      <c r="T11" s="71">
        <f t="shared" si="3"/>
        <v>28</v>
      </c>
      <c r="U11" s="71" t="str">
        <f t="shared" si="4"/>
        <v>ดีมาก</v>
      </c>
      <c r="V11" s="71" t="str">
        <f t="shared" si="5"/>
        <v>ดีมาก</v>
      </c>
      <c r="W11" s="71" t="str">
        <f t="shared" si="6"/>
        <v>ดีมาก</v>
      </c>
      <c r="X11" s="71" t="str">
        <f t="shared" si="6"/>
        <v>ดีมาก</v>
      </c>
    </row>
    <row r="12" spans="1:24" s="66" customFormat="1" ht="24.75" customHeight="1">
      <c r="A12" s="70" t="s">
        <v>56</v>
      </c>
      <c r="B12" s="70">
        <v>1049730083</v>
      </c>
      <c r="C12" s="74" t="s">
        <v>25</v>
      </c>
      <c r="D12" s="75" t="s">
        <v>65</v>
      </c>
      <c r="E12" s="71">
        <v>1</v>
      </c>
      <c r="F12" s="72">
        <v>9</v>
      </c>
      <c r="G12" s="73">
        <v>99</v>
      </c>
      <c r="H12" s="71">
        <v>9.5</v>
      </c>
      <c r="I12" s="71">
        <v>12</v>
      </c>
      <c r="J12" s="71">
        <v>18</v>
      </c>
      <c r="K12" s="71">
        <v>15</v>
      </c>
      <c r="L12" s="71">
        <v>12</v>
      </c>
      <c r="M12" s="71">
        <v>6</v>
      </c>
      <c r="N12" s="71">
        <v>9</v>
      </c>
      <c r="O12" s="71">
        <v>8</v>
      </c>
      <c r="P12" s="71">
        <v>9</v>
      </c>
      <c r="Q12" s="71">
        <f t="shared" si="0"/>
        <v>98.5</v>
      </c>
      <c r="R12" s="71">
        <f t="shared" si="1"/>
        <v>39.5</v>
      </c>
      <c r="S12" s="71">
        <f t="shared" si="2"/>
        <v>33</v>
      </c>
      <c r="T12" s="71">
        <f t="shared" si="3"/>
        <v>26</v>
      </c>
      <c r="U12" s="71" t="str">
        <f t="shared" si="4"/>
        <v>ดีมาก</v>
      </c>
      <c r="V12" s="71" t="str">
        <f t="shared" si="5"/>
        <v>ดีมาก</v>
      </c>
      <c r="W12" s="71" t="str">
        <f t="shared" si="6"/>
        <v>ดีมาก</v>
      </c>
      <c r="X12" s="71" t="str">
        <f t="shared" si="6"/>
        <v>ดีมาก</v>
      </c>
    </row>
  </sheetData>
  <sheetProtection/>
  <mergeCells count="18">
    <mergeCell ref="F1:F3"/>
    <mergeCell ref="A1:A3"/>
    <mergeCell ref="B1:B3"/>
    <mergeCell ref="C1:C3"/>
    <mergeCell ref="D1:D3"/>
    <mergeCell ref="E1:E3"/>
    <mergeCell ref="X1:X3"/>
    <mergeCell ref="G1:G3"/>
    <mergeCell ref="H1:J1"/>
    <mergeCell ref="K1:M1"/>
    <mergeCell ref="N1:P1"/>
    <mergeCell ref="Q1:Q3"/>
    <mergeCell ref="R1:R3"/>
    <mergeCell ref="S1:S3"/>
    <mergeCell ref="T1:T3"/>
    <mergeCell ref="U1:U3"/>
    <mergeCell ref="V1:V3"/>
    <mergeCell ref="W1:W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5"/>
  <sheetViews>
    <sheetView zoomScale="98" zoomScaleNormal="98" zoomScalePageLayoutView="0" workbookViewId="0" topLeftCell="A10">
      <selection activeCell="F8" sqref="F8"/>
    </sheetView>
  </sheetViews>
  <sheetFormatPr defaultColWidth="9.140625" defaultRowHeight="15"/>
  <cols>
    <col min="1" max="1" width="8.7109375" style="79" customWidth="1"/>
    <col min="2" max="2" width="11.8515625" style="79" customWidth="1"/>
    <col min="3" max="3" width="5.7109375" style="79" customWidth="1"/>
    <col min="4" max="4" width="5.28125" style="79" customWidth="1"/>
    <col min="5" max="5" width="14.421875" style="81" customWidth="1"/>
    <col min="6" max="6" width="4.421875" style="79" customWidth="1"/>
    <col min="7" max="7" width="5.28125" style="79" customWidth="1"/>
    <col min="8" max="8" width="3.28125" style="79" customWidth="1"/>
    <col min="9" max="29" width="4.140625" style="79" customWidth="1"/>
    <col min="30" max="31" width="4.57421875" style="79" customWidth="1"/>
    <col min="32" max="32" width="4.7109375" style="79" customWidth="1"/>
    <col min="33" max="33" width="5.00390625" style="79" customWidth="1"/>
    <col min="34" max="34" width="6.00390625" style="79" customWidth="1"/>
    <col min="35" max="35" width="13.00390625" style="80" customWidth="1"/>
    <col min="36" max="42" width="8.57421875" style="80" customWidth="1"/>
    <col min="43" max="249" width="9.00390625" style="79" customWidth="1"/>
    <col min="250" max="250" width="8.7109375" style="79" customWidth="1"/>
    <col min="251" max="251" width="11.8515625" style="79" customWidth="1"/>
    <col min="252" max="252" width="5.7109375" style="79" customWidth="1"/>
    <col min="253" max="253" width="5.28125" style="79" customWidth="1"/>
    <col min="254" max="254" width="14.421875" style="79" customWidth="1"/>
    <col min="255" max="255" width="4.421875" style="79" customWidth="1"/>
    <col min="256" max="16384" width="5.28125" style="79" customWidth="1"/>
  </cols>
  <sheetData>
    <row r="1" spans="1:35" ht="23.25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3.25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5" ht="24.75" customHeight="1">
      <c r="A3" s="153" t="s">
        <v>0</v>
      </c>
      <c r="B3" s="155" t="s">
        <v>1</v>
      </c>
      <c r="C3" s="157" t="s">
        <v>2</v>
      </c>
      <c r="D3" s="159" t="s">
        <v>3</v>
      </c>
      <c r="E3" s="160" t="s">
        <v>21</v>
      </c>
      <c r="F3" s="159" t="s">
        <v>4</v>
      </c>
      <c r="G3" s="162" t="s">
        <v>5</v>
      </c>
      <c r="H3" s="164" t="s">
        <v>6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  <c r="AH3" s="147" t="s">
        <v>7</v>
      </c>
      <c r="AI3" s="149" t="s">
        <v>8</v>
      </c>
    </row>
    <row r="4" spans="1:35" ht="21">
      <c r="A4" s="154"/>
      <c r="B4" s="155"/>
      <c r="C4" s="158"/>
      <c r="D4" s="159"/>
      <c r="E4" s="160"/>
      <c r="F4" s="159"/>
      <c r="G4" s="162"/>
      <c r="H4" s="77" t="s">
        <v>9</v>
      </c>
      <c r="I4" s="78">
        <v>1</v>
      </c>
      <c r="J4" s="78">
        <v>2</v>
      </c>
      <c r="K4" s="78">
        <v>3</v>
      </c>
      <c r="L4" s="78">
        <v>4</v>
      </c>
      <c r="M4" s="78">
        <v>5</v>
      </c>
      <c r="N4" s="78">
        <v>6</v>
      </c>
      <c r="O4" s="78">
        <v>7</v>
      </c>
      <c r="P4" s="78">
        <v>8</v>
      </c>
      <c r="Q4" s="78">
        <v>9</v>
      </c>
      <c r="R4" s="78">
        <v>10</v>
      </c>
      <c r="S4" s="78">
        <v>11</v>
      </c>
      <c r="T4" s="78">
        <v>12</v>
      </c>
      <c r="U4" s="78">
        <v>13</v>
      </c>
      <c r="V4" s="78">
        <v>14</v>
      </c>
      <c r="W4" s="78">
        <v>15</v>
      </c>
      <c r="X4" s="78">
        <v>16</v>
      </c>
      <c r="Y4" s="78">
        <v>17</v>
      </c>
      <c r="Z4" s="78">
        <v>18</v>
      </c>
      <c r="AA4" s="78">
        <v>19</v>
      </c>
      <c r="AB4" s="78">
        <v>20</v>
      </c>
      <c r="AC4" s="78">
        <v>21</v>
      </c>
      <c r="AD4" s="78">
        <v>22</v>
      </c>
      <c r="AE4" s="78">
        <v>23</v>
      </c>
      <c r="AF4" s="78">
        <v>24</v>
      </c>
      <c r="AG4" s="78">
        <v>25</v>
      </c>
      <c r="AH4" s="148"/>
      <c r="AI4" s="150"/>
    </row>
    <row r="5" spans="1:42" s="12" customFormat="1" ht="21">
      <c r="A5" s="154"/>
      <c r="B5" s="156"/>
      <c r="C5" s="158"/>
      <c r="D5" s="157"/>
      <c r="E5" s="161"/>
      <c r="F5" s="157"/>
      <c r="G5" s="163"/>
      <c r="H5" s="82" t="s">
        <v>10</v>
      </c>
      <c r="I5" s="83">
        <v>1</v>
      </c>
      <c r="J5" s="83">
        <v>1</v>
      </c>
      <c r="K5" s="83">
        <v>1</v>
      </c>
      <c r="L5" s="83">
        <v>1</v>
      </c>
      <c r="M5" s="83">
        <v>1</v>
      </c>
      <c r="N5" s="83">
        <v>1</v>
      </c>
      <c r="O5" s="83">
        <v>1</v>
      </c>
      <c r="P5" s="83">
        <v>1</v>
      </c>
      <c r="Q5" s="83">
        <v>1</v>
      </c>
      <c r="R5" s="83">
        <v>1</v>
      </c>
      <c r="S5" s="83">
        <v>1</v>
      </c>
      <c r="T5" s="83">
        <v>1</v>
      </c>
      <c r="U5" s="83">
        <v>1</v>
      </c>
      <c r="V5" s="83">
        <v>1</v>
      </c>
      <c r="W5" s="83">
        <v>1</v>
      </c>
      <c r="X5" s="83">
        <v>1</v>
      </c>
      <c r="Y5" s="83">
        <v>1</v>
      </c>
      <c r="Z5" s="83">
        <v>1</v>
      </c>
      <c r="AA5" s="83">
        <v>1</v>
      </c>
      <c r="AB5" s="83">
        <v>1</v>
      </c>
      <c r="AC5" s="84">
        <v>3</v>
      </c>
      <c r="AD5" s="84">
        <v>3</v>
      </c>
      <c r="AE5" s="83">
        <v>1</v>
      </c>
      <c r="AF5" s="83">
        <v>1</v>
      </c>
      <c r="AG5" s="84">
        <v>2</v>
      </c>
      <c r="AH5" s="85">
        <f>SUM(I5:AG5)</f>
        <v>30</v>
      </c>
      <c r="AI5" s="82" t="s">
        <v>11</v>
      </c>
      <c r="AJ5" s="5"/>
      <c r="AK5" s="5"/>
      <c r="AL5" s="5"/>
      <c r="AM5" s="5"/>
      <c r="AN5" s="5"/>
      <c r="AO5" s="5"/>
      <c r="AP5" s="5"/>
    </row>
    <row r="6" spans="1:35" s="5" customFormat="1" ht="21">
      <c r="A6" s="27" t="s">
        <v>25</v>
      </c>
      <c r="B6" s="27">
        <v>1049730083</v>
      </c>
      <c r="C6" s="27">
        <v>1</v>
      </c>
      <c r="D6" s="27">
        <v>1</v>
      </c>
      <c r="E6" s="28">
        <v>1499900521859</v>
      </c>
      <c r="F6" s="27">
        <v>1</v>
      </c>
      <c r="G6" s="27">
        <v>99</v>
      </c>
      <c r="H6" s="26"/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0</v>
      </c>
      <c r="P6" s="26">
        <v>1</v>
      </c>
      <c r="Q6" s="26">
        <v>1</v>
      </c>
      <c r="R6" s="26">
        <v>0</v>
      </c>
      <c r="S6" s="26">
        <v>1</v>
      </c>
      <c r="T6" s="26">
        <v>1</v>
      </c>
      <c r="U6" s="26">
        <v>1</v>
      </c>
      <c r="V6" s="26">
        <v>0</v>
      </c>
      <c r="W6" s="26">
        <v>1</v>
      </c>
      <c r="X6" s="26">
        <v>0</v>
      </c>
      <c r="Y6" s="26">
        <v>1</v>
      </c>
      <c r="Z6" s="26">
        <v>1</v>
      </c>
      <c r="AA6" s="26">
        <v>1</v>
      </c>
      <c r="AB6" s="26">
        <v>0</v>
      </c>
      <c r="AC6" s="26">
        <v>1</v>
      </c>
      <c r="AD6" s="26">
        <v>0</v>
      </c>
      <c r="AE6" s="26">
        <v>1</v>
      </c>
      <c r="AF6" s="26">
        <v>1</v>
      </c>
      <c r="AG6" s="26">
        <v>0</v>
      </c>
      <c r="AH6" s="95">
        <f>SUM(I6:AG6)</f>
        <v>18</v>
      </c>
      <c r="AI6" s="96">
        <f aca="true" t="shared" si="0" ref="AI6:AI19">6*AH6/30</f>
        <v>3.6</v>
      </c>
    </row>
    <row r="7" spans="1:35" s="5" customFormat="1" ht="21">
      <c r="A7" s="27" t="s">
        <v>25</v>
      </c>
      <c r="B7" s="27">
        <v>1049730083</v>
      </c>
      <c r="C7" s="27">
        <v>1</v>
      </c>
      <c r="D7" s="27">
        <v>2</v>
      </c>
      <c r="E7" s="28">
        <v>1490501209853</v>
      </c>
      <c r="F7" s="27">
        <v>1</v>
      </c>
      <c r="G7" s="27">
        <v>99</v>
      </c>
      <c r="H7" s="26"/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0</v>
      </c>
      <c r="S7" s="26">
        <v>1</v>
      </c>
      <c r="T7" s="26">
        <v>1</v>
      </c>
      <c r="U7" s="26">
        <v>1</v>
      </c>
      <c r="V7" s="26">
        <v>0</v>
      </c>
      <c r="W7" s="26">
        <v>1</v>
      </c>
      <c r="X7" s="26">
        <v>0</v>
      </c>
      <c r="Y7" s="26">
        <v>1</v>
      </c>
      <c r="Z7" s="26">
        <v>1</v>
      </c>
      <c r="AA7" s="26">
        <v>1</v>
      </c>
      <c r="AB7" s="26">
        <v>0</v>
      </c>
      <c r="AC7" s="26">
        <v>1</v>
      </c>
      <c r="AD7" s="26">
        <v>0</v>
      </c>
      <c r="AE7" s="26">
        <v>1</v>
      </c>
      <c r="AF7" s="26">
        <v>1</v>
      </c>
      <c r="AG7" s="26">
        <v>0</v>
      </c>
      <c r="AH7" s="95">
        <f aca="true" t="shared" si="1" ref="AH7:AH19">SUM(I7:AG7)</f>
        <v>19</v>
      </c>
      <c r="AI7" s="96">
        <f t="shared" si="0"/>
        <v>3.8</v>
      </c>
    </row>
    <row r="8" spans="1:35" s="5" customFormat="1" ht="21">
      <c r="A8" s="27" t="s">
        <v>25</v>
      </c>
      <c r="B8" s="27">
        <v>1049730083</v>
      </c>
      <c r="C8" s="27">
        <v>1</v>
      </c>
      <c r="D8" s="27">
        <v>3</v>
      </c>
      <c r="E8" s="28">
        <v>1499900526796</v>
      </c>
      <c r="F8" s="27">
        <v>1</v>
      </c>
      <c r="G8" s="27">
        <v>99</v>
      </c>
      <c r="H8" s="26"/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0</v>
      </c>
      <c r="S8" s="26">
        <v>1</v>
      </c>
      <c r="T8" s="26">
        <v>1</v>
      </c>
      <c r="U8" s="26">
        <v>1</v>
      </c>
      <c r="V8" s="26">
        <v>0</v>
      </c>
      <c r="W8" s="26">
        <v>1</v>
      </c>
      <c r="X8" s="26">
        <v>0</v>
      </c>
      <c r="Y8" s="26">
        <v>1</v>
      </c>
      <c r="Z8" s="26">
        <v>1</v>
      </c>
      <c r="AA8" s="26">
        <v>1</v>
      </c>
      <c r="AB8" s="26">
        <v>0</v>
      </c>
      <c r="AC8" s="26">
        <v>1</v>
      </c>
      <c r="AD8" s="26">
        <v>0</v>
      </c>
      <c r="AE8" s="26">
        <v>1</v>
      </c>
      <c r="AF8" s="26">
        <v>1</v>
      </c>
      <c r="AG8" s="26">
        <v>0</v>
      </c>
      <c r="AH8" s="95">
        <f t="shared" si="1"/>
        <v>19</v>
      </c>
      <c r="AI8" s="96">
        <f t="shared" si="0"/>
        <v>3.8</v>
      </c>
    </row>
    <row r="9" spans="1:35" s="5" customFormat="1" ht="21">
      <c r="A9" s="27" t="s">
        <v>25</v>
      </c>
      <c r="B9" s="27">
        <v>1049730083</v>
      </c>
      <c r="C9" s="27">
        <v>1</v>
      </c>
      <c r="D9" s="27">
        <v>4</v>
      </c>
      <c r="E9" s="28">
        <v>1490501210177</v>
      </c>
      <c r="F9" s="27">
        <v>1</v>
      </c>
      <c r="G9" s="27">
        <v>99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0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0</v>
      </c>
      <c r="Y9" s="26">
        <v>1</v>
      </c>
      <c r="Z9" s="26">
        <v>1</v>
      </c>
      <c r="AA9" s="26">
        <v>1</v>
      </c>
      <c r="AB9" s="26">
        <v>0</v>
      </c>
      <c r="AC9" s="26">
        <v>1</v>
      </c>
      <c r="AD9" s="26">
        <v>0</v>
      </c>
      <c r="AE9" s="26">
        <v>1</v>
      </c>
      <c r="AF9" s="26">
        <v>1</v>
      </c>
      <c r="AG9" s="26">
        <v>2</v>
      </c>
      <c r="AH9" s="95">
        <f t="shared" si="1"/>
        <v>22</v>
      </c>
      <c r="AI9" s="96">
        <f t="shared" si="0"/>
        <v>4.4</v>
      </c>
    </row>
    <row r="10" spans="1:35" s="5" customFormat="1" ht="21">
      <c r="A10" s="27" t="s">
        <v>25</v>
      </c>
      <c r="B10" s="27">
        <v>1049730083</v>
      </c>
      <c r="C10" s="27">
        <v>1</v>
      </c>
      <c r="D10" s="27">
        <v>5</v>
      </c>
      <c r="E10" s="28">
        <v>1349700372796</v>
      </c>
      <c r="F10" s="27">
        <v>1</v>
      </c>
      <c r="G10" s="27">
        <v>99</v>
      </c>
      <c r="H10" s="26"/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0</v>
      </c>
      <c r="S10" s="26">
        <v>1</v>
      </c>
      <c r="T10" s="26">
        <v>1</v>
      </c>
      <c r="U10" s="26">
        <v>1</v>
      </c>
      <c r="V10" s="26">
        <v>0</v>
      </c>
      <c r="W10" s="26">
        <v>1</v>
      </c>
      <c r="X10" s="26">
        <v>0</v>
      </c>
      <c r="Y10" s="26">
        <v>1</v>
      </c>
      <c r="Z10" s="26">
        <v>1</v>
      </c>
      <c r="AA10" s="26">
        <v>1</v>
      </c>
      <c r="AB10" s="26">
        <v>0</v>
      </c>
      <c r="AC10" s="26">
        <v>1</v>
      </c>
      <c r="AD10" s="26">
        <v>0</v>
      </c>
      <c r="AE10" s="26">
        <v>1</v>
      </c>
      <c r="AF10" s="26">
        <v>1</v>
      </c>
      <c r="AG10" s="26">
        <v>2</v>
      </c>
      <c r="AH10" s="95">
        <f t="shared" si="1"/>
        <v>21</v>
      </c>
      <c r="AI10" s="96">
        <f t="shared" si="0"/>
        <v>4.2</v>
      </c>
    </row>
    <row r="11" spans="1:35" s="5" customFormat="1" ht="21">
      <c r="A11" s="27" t="s">
        <v>25</v>
      </c>
      <c r="B11" s="27">
        <v>1049730083</v>
      </c>
      <c r="C11" s="27">
        <v>1</v>
      </c>
      <c r="D11" s="27">
        <v>6</v>
      </c>
      <c r="E11" s="28">
        <v>1490501210436</v>
      </c>
      <c r="F11" s="27">
        <v>1</v>
      </c>
      <c r="G11" s="27">
        <v>99</v>
      </c>
      <c r="H11" s="26"/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0</v>
      </c>
      <c r="S11" s="26">
        <v>1</v>
      </c>
      <c r="T11" s="26">
        <v>1</v>
      </c>
      <c r="U11" s="26">
        <v>1</v>
      </c>
      <c r="V11" s="26">
        <v>0</v>
      </c>
      <c r="W11" s="26">
        <v>1</v>
      </c>
      <c r="X11" s="26">
        <v>0</v>
      </c>
      <c r="Y11" s="26">
        <v>1</v>
      </c>
      <c r="Z11" s="26">
        <v>1</v>
      </c>
      <c r="AA11" s="26">
        <v>1</v>
      </c>
      <c r="AB11" s="26">
        <v>0</v>
      </c>
      <c r="AC11" s="26">
        <v>1</v>
      </c>
      <c r="AD11" s="26">
        <v>0</v>
      </c>
      <c r="AE11" s="26">
        <v>1</v>
      </c>
      <c r="AF11" s="26">
        <v>1</v>
      </c>
      <c r="AG11" s="26">
        <v>0</v>
      </c>
      <c r="AH11" s="95">
        <f t="shared" si="1"/>
        <v>19</v>
      </c>
      <c r="AI11" s="96">
        <f t="shared" si="0"/>
        <v>3.8</v>
      </c>
    </row>
    <row r="12" spans="1:35" s="5" customFormat="1" ht="21">
      <c r="A12" s="27" t="s">
        <v>25</v>
      </c>
      <c r="B12" s="27">
        <v>1049730083</v>
      </c>
      <c r="C12" s="27">
        <v>1</v>
      </c>
      <c r="D12" s="27">
        <v>7</v>
      </c>
      <c r="E12" s="28">
        <v>1490501210312</v>
      </c>
      <c r="F12" s="27">
        <v>1</v>
      </c>
      <c r="G12" s="27">
        <v>99</v>
      </c>
      <c r="H12" s="26"/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0</v>
      </c>
      <c r="S12" s="26">
        <v>1</v>
      </c>
      <c r="T12" s="26">
        <v>1</v>
      </c>
      <c r="U12" s="26">
        <v>1</v>
      </c>
      <c r="V12" s="26">
        <v>0</v>
      </c>
      <c r="W12" s="26">
        <v>1</v>
      </c>
      <c r="X12" s="26">
        <v>0</v>
      </c>
      <c r="Y12" s="26">
        <v>1</v>
      </c>
      <c r="Z12" s="26">
        <v>1</v>
      </c>
      <c r="AA12" s="26">
        <v>1</v>
      </c>
      <c r="AB12" s="26">
        <v>0</v>
      </c>
      <c r="AC12" s="26">
        <v>1</v>
      </c>
      <c r="AD12" s="26">
        <v>0</v>
      </c>
      <c r="AE12" s="26">
        <v>1</v>
      </c>
      <c r="AF12" s="26">
        <v>1</v>
      </c>
      <c r="AG12" s="26">
        <v>0</v>
      </c>
      <c r="AH12" s="95">
        <f t="shared" si="1"/>
        <v>19</v>
      </c>
      <c r="AI12" s="96">
        <f t="shared" si="0"/>
        <v>3.8</v>
      </c>
    </row>
    <row r="13" spans="1:35" s="5" customFormat="1" ht="21">
      <c r="A13" s="27" t="s">
        <v>25</v>
      </c>
      <c r="B13" s="27">
        <v>1049730083</v>
      </c>
      <c r="C13" s="27">
        <v>1</v>
      </c>
      <c r="D13" s="27">
        <v>8</v>
      </c>
      <c r="E13" s="28">
        <v>1490501209535</v>
      </c>
      <c r="F13" s="27">
        <v>1</v>
      </c>
      <c r="G13" s="27">
        <v>99</v>
      </c>
      <c r="H13" s="26"/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>
        <v>0</v>
      </c>
      <c r="P13" s="26">
        <v>1</v>
      </c>
      <c r="Q13" s="26">
        <v>1</v>
      </c>
      <c r="R13" s="26">
        <v>0</v>
      </c>
      <c r="S13" s="26">
        <v>1</v>
      </c>
      <c r="T13" s="26">
        <v>1</v>
      </c>
      <c r="U13" s="26">
        <v>1</v>
      </c>
      <c r="V13" s="26">
        <v>0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0</v>
      </c>
      <c r="AC13" s="26">
        <v>1</v>
      </c>
      <c r="AD13" s="26">
        <v>0</v>
      </c>
      <c r="AE13" s="26">
        <v>1</v>
      </c>
      <c r="AF13" s="26">
        <v>1</v>
      </c>
      <c r="AG13" s="26">
        <v>0</v>
      </c>
      <c r="AH13" s="95">
        <f t="shared" si="1"/>
        <v>19</v>
      </c>
      <c r="AI13" s="96">
        <f t="shared" si="0"/>
        <v>3.8</v>
      </c>
    </row>
    <row r="14" spans="1:35" s="5" customFormat="1" ht="21">
      <c r="A14" s="27" t="s">
        <v>25</v>
      </c>
      <c r="B14" s="27">
        <v>1049730083</v>
      </c>
      <c r="C14" s="27">
        <v>1</v>
      </c>
      <c r="D14" s="27">
        <v>9</v>
      </c>
      <c r="E14" s="28">
        <v>1101000198844</v>
      </c>
      <c r="F14" s="27">
        <v>2</v>
      </c>
      <c r="G14" s="27">
        <v>99</v>
      </c>
      <c r="H14" s="26"/>
      <c r="I14" s="26">
        <v>1</v>
      </c>
      <c r="J14" s="26">
        <v>1</v>
      </c>
      <c r="K14" s="26">
        <v>1</v>
      </c>
      <c r="L14" s="26">
        <v>1</v>
      </c>
      <c r="M14" s="26">
        <v>0</v>
      </c>
      <c r="N14" s="26">
        <v>0</v>
      </c>
      <c r="O14" s="26">
        <v>0</v>
      </c>
      <c r="P14" s="26">
        <v>0</v>
      </c>
      <c r="Q14" s="26">
        <v>1</v>
      </c>
      <c r="R14" s="26">
        <v>0</v>
      </c>
      <c r="S14" s="26">
        <v>1</v>
      </c>
      <c r="T14" s="26">
        <v>1</v>
      </c>
      <c r="U14" s="26">
        <v>1</v>
      </c>
      <c r="V14" s="26">
        <v>0</v>
      </c>
      <c r="W14" s="26">
        <v>1</v>
      </c>
      <c r="X14" s="26">
        <v>0</v>
      </c>
      <c r="Y14" s="26">
        <v>1</v>
      </c>
      <c r="Z14" s="26">
        <v>0</v>
      </c>
      <c r="AA14" s="26">
        <v>1</v>
      </c>
      <c r="AB14" s="26">
        <v>0</v>
      </c>
      <c r="AC14" s="26">
        <v>1</v>
      </c>
      <c r="AD14" s="26">
        <v>0</v>
      </c>
      <c r="AE14" s="26">
        <v>1</v>
      </c>
      <c r="AF14" s="26">
        <v>1</v>
      </c>
      <c r="AG14" s="26">
        <v>2</v>
      </c>
      <c r="AH14" s="95">
        <f t="shared" si="1"/>
        <v>16</v>
      </c>
      <c r="AI14" s="96">
        <f t="shared" si="0"/>
        <v>3.2</v>
      </c>
    </row>
    <row r="15" spans="1:35" s="5" customFormat="1" ht="21">
      <c r="A15" s="27" t="s">
        <v>25</v>
      </c>
      <c r="B15" s="27">
        <v>1049730083</v>
      </c>
      <c r="C15" s="27">
        <v>1</v>
      </c>
      <c r="D15" s="27">
        <v>10</v>
      </c>
      <c r="E15" s="28">
        <v>1319200080796</v>
      </c>
      <c r="F15" s="27">
        <v>2</v>
      </c>
      <c r="G15" s="27">
        <v>99</v>
      </c>
      <c r="H15" s="26"/>
      <c r="I15" s="26">
        <v>1</v>
      </c>
      <c r="J15" s="26">
        <v>1</v>
      </c>
      <c r="K15" s="26">
        <v>0</v>
      </c>
      <c r="L15" s="26">
        <v>1</v>
      </c>
      <c r="M15" s="26">
        <v>0</v>
      </c>
      <c r="N15" s="26">
        <v>1</v>
      </c>
      <c r="O15" s="26">
        <v>1</v>
      </c>
      <c r="P15" s="26">
        <v>1</v>
      </c>
      <c r="Q15" s="26">
        <v>1</v>
      </c>
      <c r="R15" s="26">
        <v>0</v>
      </c>
      <c r="S15" s="26">
        <v>1</v>
      </c>
      <c r="T15" s="26">
        <v>1</v>
      </c>
      <c r="U15" s="26">
        <v>1</v>
      </c>
      <c r="V15" s="26">
        <v>0</v>
      </c>
      <c r="W15" s="26">
        <v>1</v>
      </c>
      <c r="X15" s="26">
        <v>0</v>
      </c>
      <c r="Y15" s="26">
        <v>0</v>
      </c>
      <c r="Z15" s="26">
        <v>1</v>
      </c>
      <c r="AA15" s="26">
        <v>0</v>
      </c>
      <c r="AB15" s="26">
        <v>0</v>
      </c>
      <c r="AC15" s="26">
        <v>1</v>
      </c>
      <c r="AD15" s="26">
        <v>0</v>
      </c>
      <c r="AE15" s="26">
        <v>1</v>
      </c>
      <c r="AF15" s="26">
        <v>1</v>
      </c>
      <c r="AG15" s="26">
        <v>0</v>
      </c>
      <c r="AH15" s="95">
        <f t="shared" si="1"/>
        <v>15</v>
      </c>
      <c r="AI15" s="96">
        <f t="shared" si="0"/>
        <v>3</v>
      </c>
    </row>
    <row r="16" spans="1:35" s="5" customFormat="1" ht="21">
      <c r="A16" s="27" t="s">
        <v>25</v>
      </c>
      <c r="B16" s="27">
        <v>1049730083</v>
      </c>
      <c r="C16" s="27">
        <v>1</v>
      </c>
      <c r="D16" s="27">
        <v>11</v>
      </c>
      <c r="E16" s="28">
        <v>1490501211033</v>
      </c>
      <c r="F16" s="27">
        <v>2</v>
      </c>
      <c r="G16" s="27">
        <v>99</v>
      </c>
      <c r="H16" s="26"/>
      <c r="I16" s="26">
        <v>1</v>
      </c>
      <c r="J16" s="26">
        <v>0</v>
      </c>
      <c r="K16" s="26">
        <v>0</v>
      </c>
      <c r="L16" s="26">
        <v>1</v>
      </c>
      <c r="M16" s="26">
        <v>0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6">
        <v>1</v>
      </c>
      <c r="T16" s="26">
        <v>1</v>
      </c>
      <c r="U16" s="26">
        <v>1</v>
      </c>
      <c r="V16" s="26">
        <v>0</v>
      </c>
      <c r="W16" s="26">
        <v>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95">
        <f t="shared" si="1"/>
        <v>7</v>
      </c>
      <c r="AI16" s="96">
        <f t="shared" si="0"/>
        <v>1.4</v>
      </c>
    </row>
    <row r="17" spans="1:35" s="5" customFormat="1" ht="21">
      <c r="A17" s="27" t="s">
        <v>25</v>
      </c>
      <c r="B17" s="27">
        <v>1049730083</v>
      </c>
      <c r="C17" s="27">
        <v>1</v>
      </c>
      <c r="D17" s="27">
        <v>12</v>
      </c>
      <c r="E17" s="28">
        <v>1490501208920</v>
      </c>
      <c r="F17" s="27">
        <v>2</v>
      </c>
      <c r="G17" s="27">
        <v>99</v>
      </c>
      <c r="H17" s="26"/>
      <c r="I17" s="26">
        <v>1</v>
      </c>
      <c r="J17" s="26">
        <v>0</v>
      </c>
      <c r="K17" s="26">
        <v>0</v>
      </c>
      <c r="L17" s="26">
        <v>0</v>
      </c>
      <c r="M17" s="26">
        <v>0</v>
      </c>
      <c r="N17" s="26">
        <v>1</v>
      </c>
      <c r="O17" s="26">
        <v>0</v>
      </c>
      <c r="P17" s="26">
        <v>0</v>
      </c>
      <c r="Q17" s="26">
        <v>0</v>
      </c>
      <c r="R17" s="26">
        <v>0</v>
      </c>
      <c r="S17" s="26">
        <v>1</v>
      </c>
      <c r="T17" s="26">
        <v>1</v>
      </c>
      <c r="U17" s="26">
        <v>0</v>
      </c>
      <c r="V17" s="26">
        <v>0</v>
      </c>
      <c r="W17" s="26">
        <v>1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95">
        <f t="shared" si="1"/>
        <v>5</v>
      </c>
      <c r="AI17" s="96">
        <f t="shared" si="0"/>
        <v>1</v>
      </c>
    </row>
    <row r="18" spans="1:35" s="5" customFormat="1" ht="21">
      <c r="A18" s="27" t="s">
        <v>25</v>
      </c>
      <c r="B18" s="27">
        <v>1049730083</v>
      </c>
      <c r="C18" s="27">
        <v>1</v>
      </c>
      <c r="D18" s="27">
        <v>13</v>
      </c>
      <c r="E18" s="28">
        <v>1490501210690</v>
      </c>
      <c r="F18" s="27">
        <v>2</v>
      </c>
      <c r="G18" s="27">
        <v>99</v>
      </c>
      <c r="H18" s="26"/>
      <c r="I18" s="26">
        <v>1</v>
      </c>
      <c r="J18" s="26">
        <v>0</v>
      </c>
      <c r="K18" s="26">
        <v>0</v>
      </c>
      <c r="L18" s="26">
        <v>1</v>
      </c>
      <c r="M18" s="26">
        <v>1</v>
      </c>
      <c r="N18" s="26">
        <v>0</v>
      </c>
      <c r="O18" s="26">
        <v>1</v>
      </c>
      <c r="P18" s="26">
        <v>0</v>
      </c>
      <c r="Q18" s="26">
        <v>1</v>
      </c>
      <c r="R18" s="26">
        <v>0</v>
      </c>
      <c r="S18" s="26">
        <v>1</v>
      </c>
      <c r="T18" s="26">
        <v>0</v>
      </c>
      <c r="U18" s="26">
        <v>0</v>
      </c>
      <c r="V18" s="26">
        <v>1</v>
      </c>
      <c r="W18" s="26">
        <v>1</v>
      </c>
      <c r="X18" s="26">
        <v>0</v>
      </c>
      <c r="Y18" s="26">
        <v>0</v>
      </c>
      <c r="Z18" s="26">
        <v>1</v>
      </c>
      <c r="AA18" s="26">
        <v>1</v>
      </c>
      <c r="AB18" s="26">
        <v>0</v>
      </c>
      <c r="AC18" s="26">
        <v>1</v>
      </c>
      <c r="AD18" s="26">
        <v>0</v>
      </c>
      <c r="AE18" s="26">
        <v>0</v>
      </c>
      <c r="AF18" s="26">
        <v>0</v>
      </c>
      <c r="AG18" s="26">
        <v>0</v>
      </c>
      <c r="AH18" s="95">
        <f t="shared" si="1"/>
        <v>11</v>
      </c>
      <c r="AI18" s="96">
        <f t="shared" si="0"/>
        <v>2.2</v>
      </c>
    </row>
    <row r="19" spans="1:35" s="5" customFormat="1" ht="21">
      <c r="A19" s="27" t="s">
        <v>25</v>
      </c>
      <c r="B19" s="27">
        <v>1049730083</v>
      </c>
      <c r="C19" s="27">
        <v>1</v>
      </c>
      <c r="D19" s="27">
        <v>14</v>
      </c>
      <c r="E19" s="28">
        <v>1490501210401</v>
      </c>
      <c r="F19" s="27">
        <v>2</v>
      </c>
      <c r="G19" s="27">
        <v>99</v>
      </c>
      <c r="H19" s="26"/>
      <c r="I19" s="26">
        <v>1</v>
      </c>
      <c r="J19" s="26">
        <v>0</v>
      </c>
      <c r="K19" s="26">
        <v>0</v>
      </c>
      <c r="L19" s="26">
        <v>1</v>
      </c>
      <c r="M19" s="26">
        <v>1</v>
      </c>
      <c r="N19" s="26">
        <v>0</v>
      </c>
      <c r="O19" s="26">
        <v>1</v>
      </c>
      <c r="P19" s="26">
        <v>0</v>
      </c>
      <c r="Q19" s="26">
        <v>1</v>
      </c>
      <c r="R19" s="26">
        <v>0</v>
      </c>
      <c r="S19" s="26">
        <v>1</v>
      </c>
      <c r="T19" s="26">
        <v>0</v>
      </c>
      <c r="U19" s="26">
        <v>0</v>
      </c>
      <c r="V19" s="26">
        <v>1</v>
      </c>
      <c r="W19" s="26">
        <v>1</v>
      </c>
      <c r="X19" s="26">
        <v>0</v>
      </c>
      <c r="Y19" s="26">
        <v>0</v>
      </c>
      <c r="Z19" s="26">
        <v>1</v>
      </c>
      <c r="AA19" s="26">
        <v>1</v>
      </c>
      <c r="AB19" s="26">
        <v>0</v>
      </c>
      <c r="AC19" s="26">
        <v>1</v>
      </c>
      <c r="AD19" s="26">
        <v>0</v>
      </c>
      <c r="AE19" s="26">
        <v>0</v>
      </c>
      <c r="AF19" s="26">
        <v>0</v>
      </c>
      <c r="AG19" s="26">
        <v>0</v>
      </c>
      <c r="AH19" s="95">
        <f t="shared" si="1"/>
        <v>11</v>
      </c>
      <c r="AI19" s="96">
        <f t="shared" si="0"/>
        <v>2.2</v>
      </c>
    </row>
    <row r="20" spans="34:35" ht="21">
      <c r="AH20" s="101">
        <f>AVERAGE(AH6:AH19)</f>
        <v>15.785714285714286</v>
      </c>
      <c r="AI20" s="99" t="s">
        <v>69</v>
      </c>
    </row>
    <row r="21" spans="34:35" ht="21">
      <c r="AH21" s="102">
        <f>STDEV(AH6:AH19)</f>
        <v>5.279547932695219</v>
      </c>
      <c r="AI21" s="100" t="s">
        <v>68</v>
      </c>
    </row>
    <row r="22" spans="34:35" ht="15">
      <c r="AH22" s="97"/>
      <c r="AI22" s="98"/>
    </row>
    <row r="23" spans="34:35" ht="15">
      <c r="AH23" s="97"/>
      <c r="AI23" s="98"/>
    </row>
    <row r="24" spans="34:35" ht="15">
      <c r="AH24" s="97"/>
      <c r="AI24" s="98"/>
    </row>
    <row r="25" spans="34:35" ht="15">
      <c r="AH25" s="97"/>
      <c r="AI25" s="98"/>
    </row>
  </sheetData>
  <sheetProtection/>
  <mergeCells count="12">
    <mergeCell ref="AH3:AH4"/>
    <mergeCell ref="AI3:AI4"/>
    <mergeCell ref="A1:AI1"/>
    <mergeCell ref="A2:AI2"/>
    <mergeCell ref="A3:A5"/>
    <mergeCell ref="B3:B5"/>
    <mergeCell ref="C3:C5"/>
    <mergeCell ref="D3:D5"/>
    <mergeCell ref="E3:E5"/>
    <mergeCell ref="F3:F5"/>
    <mergeCell ref="G3:G5"/>
    <mergeCell ref="H3:AG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1"/>
  <sheetViews>
    <sheetView zoomScale="60" zoomScaleNormal="60" zoomScalePageLayoutView="0" workbookViewId="0" topLeftCell="A1">
      <selection activeCell="AL24" sqref="AL24"/>
    </sheetView>
  </sheetViews>
  <sheetFormatPr defaultColWidth="9.00390625" defaultRowHeight="15"/>
  <cols>
    <col min="1" max="1" width="15.7109375" style="12" customWidth="1"/>
    <col min="2" max="2" width="14.57421875" style="12" customWidth="1"/>
    <col min="3" max="3" width="5.57421875" style="12" customWidth="1"/>
    <col min="4" max="4" width="5.7109375" style="12" customWidth="1"/>
    <col min="5" max="5" width="20.140625" style="12" customWidth="1"/>
    <col min="6" max="6" width="5.140625" style="12" customWidth="1"/>
    <col min="7" max="7" width="8.57421875" style="12" customWidth="1"/>
    <col min="8" max="8" width="7.421875" style="12" customWidth="1"/>
    <col min="9" max="38" width="5.421875" style="12" customWidth="1"/>
    <col min="39" max="39" width="6.421875" style="12" customWidth="1"/>
    <col min="40" max="40" width="14.00390625" style="5" customWidth="1"/>
    <col min="41" max="41" width="12.00390625" style="5" customWidth="1"/>
    <col min="42" max="46" width="5.57421875" style="5" customWidth="1"/>
    <col min="47" max="47" width="8.57421875" style="5" customWidth="1"/>
    <col min="48" max="48" width="8.57421875" style="6" customWidth="1"/>
    <col min="49" max="54" width="8.57421875" style="5" customWidth="1"/>
    <col min="55" max="16384" width="9.00390625" style="12" customWidth="1"/>
  </cols>
  <sheetData>
    <row r="1" spans="2:19" ht="21">
      <c r="B1" s="171" t="s">
        <v>20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ht="21">
      <c r="B2" s="12" t="s">
        <v>24</v>
      </c>
    </row>
    <row r="3" spans="1:40" ht="21">
      <c r="A3" s="172" t="s">
        <v>0</v>
      </c>
      <c r="B3" s="175" t="s">
        <v>1</v>
      </c>
      <c r="C3" s="172" t="s">
        <v>2</v>
      </c>
      <c r="D3" s="175" t="s">
        <v>3</v>
      </c>
      <c r="E3" s="175" t="s">
        <v>21</v>
      </c>
      <c r="F3" s="175" t="s">
        <v>4</v>
      </c>
      <c r="G3" s="175" t="s">
        <v>5</v>
      </c>
      <c r="H3" s="176" t="s">
        <v>6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67" t="s">
        <v>7</v>
      </c>
      <c r="AN3" s="169" t="s">
        <v>8</v>
      </c>
    </row>
    <row r="4" spans="1:40" ht="21">
      <c r="A4" s="173"/>
      <c r="B4" s="175"/>
      <c r="C4" s="173"/>
      <c r="D4" s="175"/>
      <c r="E4" s="175"/>
      <c r="F4" s="175"/>
      <c r="G4" s="175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68"/>
      <c r="AN4" s="170"/>
    </row>
    <row r="5" spans="1:40" ht="21">
      <c r="A5" s="174"/>
      <c r="B5" s="175"/>
      <c r="C5" s="174"/>
      <c r="D5" s="175"/>
      <c r="E5" s="175"/>
      <c r="F5" s="175"/>
      <c r="G5" s="175"/>
      <c r="H5" s="4" t="s">
        <v>10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>
        <v>1</v>
      </c>
      <c r="AF5" s="14">
        <v>4</v>
      </c>
      <c r="AG5" s="14">
        <v>4</v>
      </c>
      <c r="AH5" s="15">
        <v>1</v>
      </c>
      <c r="AI5" s="14">
        <v>2</v>
      </c>
      <c r="AJ5" s="14">
        <v>2</v>
      </c>
      <c r="AK5" s="14">
        <v>2</v>
      </c>
      <c r="AL5" s="14">
        <v>2</v>
      </c>
      <c r="AM5" s="3">
        <f>SUM(I5:AL5)</f>
        <v>40</v>
      </c>
      <c r="AN5" s="16" t="s">
        <v>11</v>
      </c>
    </row>
    <row r="6" spans="1:54" s="20" customFormat="1" ht="21">
      <c r="A6" s="29" t="s">
        <v>25</v>
      </c>
      <c r="B6" s="29">
        <v>1049730083</v>
      </c>
      <c r="C6" s="26">
        <v>1</v>
      </c>
      <c r="D6" s="29">
        <v>1</v>
      </c>
      <c r="E6" s="30">
        <v>1749700118934</v>
      </c>
      <c r="F6" s="29">
        <v>1</v>
      </c>
      <c r="G6" s="29">
        <v>99</v>
      </c>
      <c r="H6" s="25"/>
      <c r="I6" s="25">
        <v>1</v>
      </c>
      <c r="J6" s="25">
        <v>1</v>
      </c>
      <c r="K6" s="25">
        <v>0</v>
      </c>
      <c r="L6" s="25">
        <v>1</v>
      </c>
      <c r="M6" s="25">
        <v>0</v>
      </c>
      <c r="N6" s="25">
        <v>1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1</v>
      </c>
      <c r="V6" s="25">
        <v>1</v>
      </c>
      <c r="W6" s="25">
        <v>0</v>
      </c>
      <c r="X6" s="25">
        <v>0</v>
      </c>
      <c r="Y6" s="25">
        <v>1</v>
      </c>
      <c r="Z6" s="25">
        <v>0</v>
      </c>
      <c r="AA6" s="25">
        <v>1</v>
      </c>
      <c r="AB6" s="25">
        <v>0</v>
      </c>
      <c r="AC6" s="25">
        <v>0</v>
      </c>
      <c r="AD6" s="25">
        <v>0</v>
      </c>
      <c r="AE6" s="25">
        <v>1</v>
      </c>
      <c r="AF6" s="25">
        <v>4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1</v>
      </c>
      <c r="AM6" s="19">
        <f aca="true" t="shared" si="0" ref="AM6:AM20">IF(H6="ขาดสอบ","-",SUM(I6:AL6))</f>
        <v>14</v>
      </c>
      <c r="AN6" s="8">
        <f aca="true" t="shared" si="1" ref="AN6:AN20">IF(H6="ขาดสอบ","ขาดสอบ",(AM6*6)/$AM$5)</f>
        <v>2.1</v>
      </c>
      <c r="AO6" s="17"/>
      <c r="AP6" s="17"/>
      <c r="AQ6" s="17"/>
      <c r="AR6" s="17"/>
      <c r="AS6" s="17"/>
      <c r="AT6" s="17"/>
      <c r="AU6" s="17"/>
      <c r="AV6" s="18"/>
      <c r="AW6" s="17"/>
      <c r="AX6" s="17"/>
      <c r="AY6" s="17"/>
      <c r="AZ6" s="17"/>
      <c r="BA6" s="17"/>
      <c r="BB6" s="17"/>
    </row>
    <row r="7" spans="1:54" s="20" customFormat="1" ht="21">
      <c r="A7" s="31" t="s">
        <v>25</v>
      </c>
      <c r="B7" s="31">
        <v>1049730083</v>
      </c>
      <c r="C7" s="26">
        <v>1</v>
      </c>
      <c r="D7" s="31">
        <v>2</v>
      </c>
      <c r="E7" s="32">
        <v>1490501205246</v>
      </c>
      <c r="F7" s="31">
        <v>1</v>
      </c>
      <c r="G7" s="31">
        <v>99</v>
      </c>
      <c r="H7" s="26"/>
      <c r="I7" s="26">
        <v>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</v>
      </c>
      <c r="P7" s="26">
        <v>1</v>
      </c>
      <c r="Q7" s="26">
        <v>0</v>
      </c>
      <c r="R7" s="26">
        <v>1</v>
      </c>
      <c r="S7" s="26">
        <v>1</v>
      </c>
      <c r="T7" s="26">
        <v>0</v>
      </c>
      <c r="U7" s="26">
        <v>1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1</v>
      </c>
      <c r="AB7" s="26">
        <v>1</v>
      </c>
      <c r="AC7" s="26">
        <v>0</v>
      </c>
      <c r="AD7" s="26">
        <v>0</v>
      </c>
      <c r="AE7" s="26">
        <v>1</v>
      </c>
      <c r="AF7" s="26">
        <v>3</v>
      </c>
      <c r="AG7" s="26">
        <v>3</v>
      </c>
      <c r="AH7" s="26">
        <v>0</v>
      </c>
      <c r="AI7" s="26">
        <v>2</v>
      </c>
      <c r="AJ7" s="26">
        <v>0</v>
      </c>
      <c r="AK7" s="26">
        <v>0</v>
      </c>
      <c r="AL7" s="26">
        <v>2</v>
      </c>
      <c r="AM7" s="19">
        <f t="shared" si="0"/>
        <v>19</v>
      </c>
      <c r="AN7" s="8">
        <f t="shared" si="1"/>
        <v>2.85</v>
      </c>
      <c r="AO7" s="17"/>
      <c r="AP7" s="17"/>
      <c r="AQ7" s="17"/>
      <c r="AR7" s="17"/>
      <c r="AS7" s="17"/>
      <c r="AT7" s="17"/>
      <c r="AU7" s="17"/>
      <c r="AV7" s="18"/>
      <c r="AW7" s="17"/>
      <c r="AX7" s="17"/>
      <c r="AY7" s="17"/>
      <c r="AZ7" s="17"/>
      <c r="BA7" s="17"/>
      <c r="BB7" s="17"/>
    </row>
    <row r="8" spans="1:54" s="20" customFormat="1" ht="21">
      <c r="A8" s="31" t="s">
        <v>25</v>
      </c>
      <c r="B8" s="31">
        <v>1049730083</v>
      </c>
      <c r="C8" s="26">
        <v>1</v>
      </c>
      <c r="D8" s="31">
        <v>3</v>
      </c>
      <c r="E8" s="32">
        <v>1101801456591</v>
      </c>
      <c r="F8" s="31">
        <v>1</v>
      </c>
      <c r="G8" s="31">
        <v>99</v>
      </c>
      <c r="H8" s="26"/>
      <c r="I8" s="26">
        <v>0</v>
      </c>
      <c r="J8" s="26">
        <v>1</v>
      </c>
      <c r="K8" s="26">
        <v>1</v>
      </c>
      <c r="L8" s="26">
        <v>1</v>
      </c>
      <c r="M8" s="26">
        <v>0</v>
      </c>
      <c r="N8" s="26">
        <v>1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</v>
      </c>
      <c r="U8" s="26">
        <v>0</v>
      </c>
      <c r="V8" s="26">
        <v>1</v>
      </c>
      <c r="W8" s="26">
        <v>0</v>
      </c>
      <c r="X8" s="26">
        <v>1</v>
      </c>
      <c r="Y8" s="26">
        <v>0</v>
      </c>
      <c r="Z8" s="26">
        <v>1</v>
      </c>
      <c r="AA8" s="26">
        <v>1</v>
      </c>
      <c r="AB8" s="26">
        <v>0</v>
      </c>
      <c r="AC8" s="26">
        <v>0</v>
      </c>
      <c r="AD8" s="26">
        <v>1</v>
      </c>
      <c r="AE8" s="26">
        <v>0</v>
      </c>
      <c r="AF8" s="26">
        <v>3</v>
      </c>
      <c r="AG8" s="26">
        <v>2</v>
      </c>
      <c r="AH8" s="26">
        <v>0</v>
      </c>
      <c r="AI8" s="26">
        <v>1</v>
      </c>
      <c r="AJ8" s="26">
        <v>2</v>
      </c>
      <c r="AK8" s="26">
        <v>1</v>
      </c>
      <c r="AL8" s="26">
        <v>1</v>
      </c>
      <c r="AM8" s="19">
        <f t="shared" si="0"/>
        <v>20</v>
      </c>
      <c r="AN8" s="8">
        <f t="shared" si="1"/>
        <v>3</v>
      </c>
      <c r="AO8" s="17"/>
      <c r="AP8" s="17"/>
      <c r="AQ8" s="17"/>
      <c r="AR8" s="17"/>
      <c r="AS8" s="17"/>
      <c r="AT8" s="17"/>
      <c r="AU8" s="17"/>
      <c r="AV8" s="18"/>
      <c r="AW8" s="17"/>
      <c r="AX8" s="17"/>
      <c r="AY8" s="17"/>
      <c r="AZ8" s="17"/>
      <c r="BA8" s="17"/>
      <c r="BB8" s="17"/>
    </row>
    <row r="9" spans="1:54" s="20" customFormat="1" ht="21">
      <c r="A9" s="31" t="s">
        <v>25</v>
      </c>
      <c r="B9" s="31">
        <v>1049730083</v>
      </c>
      <c r="C9" s="26">
        <v>1</v>
      </c>
      <c r="D9" s="31">
        <v>4</v>
      </c>
      <c r="E9" s="32">
        <v>1499900484252</v>
      </c>
      <c r="F9" s="31">
        <v>1</v>
      </c>
      <c r="G9" s="31">
        <v>99</v>
      </c>
      <c r="H9" s="26"/>
      <c r="I9" s="26">
        <v>0</v>
      </c>
      <c r="J9" s="26">
        <v>1</v>
      </c>
      <c r="K9" s="26">
        <v>0</v>
      </c>
      <c r="L9" s="26">
        <v>1</v>
      </c>
      <c r="M9" s="26">
        <v>1</v>
      </c>
      <c r="N9" s="26">
        <v>1</v>
      </c>
      <c r="O9" s="26">
        <v>0</v>
      </c>
      <c r="P9" s="26">
        <v>1</v>
      </c>
      <c r="Q9" s="26">
        <v>0</v>
      </c>
      <c r="R9" s="26">
        <v>0</v>
      </c>
      <c r="S9" s="26">
        <v>1</v>
      </c>
      <c r="T9" s="26">
        <v>0</v>
      </c>
      <c r="U9" s="26">
        <v>0</v>
      </c>
      <c r="V9" s="26">
        <v>0</v>
      </c>
      <c r="W9" s="26">
        <v>0</v>
      </c>
      <c r="X9" s="26">
        <v>1</v>
      </c>
      <c r="Y9" s="26">
        <v>0</v>
      </c>
      <c r="Z9" s="26">
        <v>0</v>
      </c>
      <c r="AA9" s="26">
        <v>1</v>
      </c>
      <c r="AB9" s="26">
        <v>0</v>
      </c>
      <c r="AC9" s="26">
        <v>0</v>
      </c>
      <c r="AD9" s="26">
        <v>0</v>
      </c>
      <c r="AE9" s="26">
        <v>0</v>
      </c>
      <c r="AF9" s="26">
        <v>1</v>
      </c>
      <c r="AG9" s="26">
        <v>2</v>
      </c>
      <c r="AH9" s="26">
        <v>0</v>
      </c>
      <c r="AI9" s="26">
        <v>1</v>
      </c>
      <c r="AJ9" s="26">
        <v>0</v>
      </c>
      <c r="AK9" s="26">
        <v>0</v>
      </c>
      <c r="AL9" s="26">
        <v>0</v>
      </c>
      <c r="AM9" s="19">
        <f t="shared" si="0"/>
        <v>12</v>
      </c>
      <c r="AN9" s="8">
        <f t="shared" si="1"/>
        <v>1.8</v>
      </c>
      <c r="AO9" s="17"/>
      <c r="AP9" s="17"/>
      <c r="AQ9" s="17"/>
      <c r="AR9" s="17"/>
      <c r="AS9" s="17"/>
      <c r="AT9" s="17"/>
      <c r="AU9" s="17"/>
      <c r="AV9" s="18"/>
      <c r="AW9" s="17"/>
      <c r="AX9" s="17"/>
      <c r="AY9" s="17"/>
      <c r="AZ9" s="17"/>
      <c r="BA9" s="17"/>
      <c r="BB9" s="17"/>
    </row>
    <row r="10" spans="1:54" s="20" customFormat="1" ht="21">
      <c r="A10" s="31" t="s">
        <v>25</v>
      </c>
      <c r="B10" s="31">
        <v>1049730083</v>
      </c>
      <c r="C10" s="31">
        <v>1</v>
      </c>
      <c r="D10" s="31">
        <v>5</v>
      </c>
      <c r="E10" s="32">
        <v>1749901082481</v>
      </c>
      <c r="F10" s="31">
        <v>1</v>
      </c>
      <c r="G10" s="31">
        <v>99</v>
      </c>
      <c r="H10" s="26"/>
      <c r="I10" s="26">
        <v>1</v>
      </c>
      <c r="J10" s="26">
        <v>1</v>
      </c>
      <c r="K10" s="26">
        <v>0</v>
      </c>
      <c r="L10" s="26">
        <v>1</v>
      </c>
      <c r="M10" s="26">
        <v>0</v>
      </c>
      <c r="N10" s="26">
        <v>1</v>
      </c>
      <c r="O10" s="26">
        <v>0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0</v>
      </c>
      <c r="V10" s="26">
        <v>1</v>
      </c>
      <c r="W10" s="26">
        <v>0</v>
      </c>
      <c r="X10" s="26">
        <v>0</v>
      </c>
      <c r="Y10" s="26">
        <v>1</v>
      </c>
      <c r="Z10" s="26">
        <v>0</v>
      </c>
      <c r="AA10" s="26">
        <v>1</v>
      </c>
      <c r="AB10" s="26">
        <v>0</v>
      </c>
      <c r="AC10" s="26">
        <v>0</v>
      </c>
      <c r="AD10" s="26">
        <v>1</v>
      </c>
      <c r="AE10" s="26">
        <v>0</v>
      </c>
      <c r="AF10" s="26">
        <v>2</v>
      </c>
      <c r="AG10" s="26">
        <v>3</v>
      </c>
      <c r="AH10" s="26">
        <v>0</v>
      </c>
      <c r="AI10" s="26">
        <v>0</v>
      </c>
      <c r="AJ10" s="26">
        <v>1</v>
      </c>
      <c r="AK10" s="26">
        <v>0</v>
      </c>
      <c r="AL10" s="26">
        <v>1</v>
      </c>
      <c r="AM10" s="19">
        <f t="shared" si="0"/>
        <v>20</v>
      </c>
      <c r="AN10" s="8">
        <f t="shared" si="1"/>
        <v>3</v>
      </c>
      <c r="AO10" s="17"/>
      <c r="AP10" s="17"/>
      <c r="AQ10" s="17"/>
      <c r="AR10" s="17"/>
      <c r="AS10" s="17"/>
      <c r="AT10" s="17"/>
      <c r="AU10" s="17"/>
      <c r="AV10" s="18"/>
      <c r="AW10" s="17"/>
      <c r="AX10" s="17"/>
      <c r="AY10" s="17"/>
      <c r="AZ10" s="17"/>
      <c r="BA10" s="17"/>
      <c r="BB10" s="17"/>
    </row>
    <row r="11" spans="1:54" s="20" customFormat="1" ht="21">
      <c r="A11" s="31" t="s">
        <v>25</v>
      </c>
      <c r="B11" s="31">
        <v>1049730083</v>
      </c>
      <c r="C11" s="31">
        <v>1</v>
      </c>
      <c r="D11" s="31">
        <v>6</v>
      </c>
      <c r="E11" s="32">
        <v>1490501206684</v>
      </c>
      <c r="F11" s="31">
        <v>1</v>
      </c>
      <c r="G11" s="31">
        <v>99</v>
      </c>
      <c r="H11" s="26"/>
      <c r="I11" s="26">
        <v>0</v>
      </c>
      <c r="J11" s="26">
        <v>1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1</v>
      </c>
      <c r="Q11" s="26">
        <v>1</v>
      </c>
      <c r="R11" s="26">
        <v>1</v>
      </c>
      <c r="S11" s="26">
        <v>0</v>
      </c>
      <c r="T11" s="26">
        <v>0</v>
      </c>
      <c r="U11" s="26">
        <v>1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1</v>
      </c>
      <c r="AD11" s="26">
        <v>0</v>
      </c>
      <c r="AE11" s="26">
        <v>0</v>
      </c>
      <c r="AF11" s="26">
        <v>2</v>
      </c>
      <c r="AG11" s="26">
        <v>2</v>
      </c>
      <c r="AH11" s="26">
        <v>0</v>
      </c>
      <c r="AI11" s="26">
        <v>1</v>
      </c>
      <c r="AJ11" s="26">
        <v>0</v>
      </c>
      <c r="AK11" s="26">
        <v>0</v>
      </c>
      <c r="AL11" s="26">
        <v>0</v>
      </c>
      <c r="AM11" s="19">
        <f t="shared" si="0"/>
        <v>11</v>
      </c>
      <c r="AN11" s="8">
        <f t="shared" si="1"/>
        <v>1.65</v>
      </c>
      <c r="AO11" s="17"/>
      <c r="AP11" s="17"/>
      <c r="AQ11" s="17"/>
      <c r="AR11" s="17"/>
      <c r="AS11" s="17"/>
      <c r="AT11" s="17"/>
      <c r="AU11" s="17"/>
      <c r="AV11" s="18"/>
      <c r="AW11" s="17"/>
      <c r="AX11" s="17"/>
      <c r="AY11" s="17"/>
      <c r="AZ11" s="17"/>
      <c r="BA11" s="17"/>
      <c r="BB11" s="17"/>
    </row>
    <row r="12" spans="1:54" s="20" customFormat="1" ht="21">
      <c r="A12" s="31" t="s">
        <v>25</v>
      </c>
      <c r="B12" s="31">
        <v>1049730083</v>
      </c>
      <c r="C12" s="31">
        <v>1</v>
      </c>
      <c r="D12" s="31">
        <v>7</v>
      </c>
      <c r="E12" s="32">
        <v>1490501206633</v>
      </c>
      <c r="F12" s="31">
        <v>1</v>
      </c>
      <c r="G12" s="31">
        <v>99</v>
      </c>
      <c r="H12" s="26"/>
      <c r="I12" s="26">
        <v>1</v>
      </c>
      <c r="J12" s="26">
        <v>0</v>
      </c>
      <c r="K12" s="26">
        <v>0</v>
      </c>
      <c r="L12" s="26">
        <v>1</v>
      </c>
      <c r="M12" s="26">
        <v>0</v>
      </c>
      <c r="N12" s="26">
        <v>1</v>
      </c>
      <c r="O12" s="26">
        <v>0</v>
      </c>
      <c r="P12" s="26">
        <v>0</v>
      </c>
      <c r="Q12" s="26">
        <v>1</v>
      </c>
      <c r="R12" s="26">
        <v>1</v>
      </c>
      <c r="S12" s="26">
        <v>1</v>
      </c>
      <c r="T12" s="26">
        <v>0</v>
      </c>
      <c r="U12" s="26">
        <v>0</v>
      </c>
      <c r="V12" s="26">
        <v>1</v>
      </c>
      <c r="W12" s="26">
        <v>1</v>
      </c>
      <c r="X12" s="26">
        <v>0</v>
      </c>
      <c r="Y12" s="26">
        <v>0</v>
      </c>
      <c r="Z12" s="26">
        <v>0</v>
      </c>
      <c r="AA12" s="26">
        <v>0</v>
      </c>
      <c r="AB12" s="26">
        <v>1</v>
      </c>
      <c r="AC12" s="26">
        <v>1</v>
      </c>
      <c r="AD12" s="26">
        <v>0</v>
      </c>
      <c r="AE12" s="26">
        <v>0</v>
      </c>
      <c r="AF12" s="26">
        <v>0</v>
      </c>
      <c r="AG12" s="26">
        <v>4</v>
      </c>
      <c r="AH12" s="26">
        <v>1</v>
      </c>
      <c r="AI12" s="26">
        <v>1</v>
      </c>
      <c r="AJ12" s="26">
        <v>0</v>
      </c>
      <c r="AK12" s="26">
        <v>0</v>
      </c>
      <c r="AL12" s="26">
        <v>1</v>
      </c>
      <c r="AM12" s="19">
        <f t="shared" si="0"/>
        <v>17</v>
      </c>
      <c r="AN12" s="8">
        <f t="shared" si="1"/>
        <v>2.55</v>
      </c>
      <c r="AO12" s="17"/>
      <c r="AP12" s="17"/>
      <c r="AQ12" s="17"/>
      <c r="AR12" s="17"/>
      <c r="AS12" s="17"/>
      <c r="AT12" s="17"/>
      <c r="AU12" s="17"/>
      <c r="AV12" s="18"/>
      <c r="AW12" s="17"/>
      <c r="AX12" s="17"/>
      <c r="AY12" s="17"/>
      <c r="AZ12" s="17"/>
      <c r="BA12" s="17"/>
      <c r="BB12" s="17"/>
    </row>
    <row r="13" spans="1:54" s="20" customFormat="1" ht="21">
      <c r="A13" s="31" t="s">
        <v>25</v>
      </c>
      <c r="B13" s="31">
        <v>1049730083</v>
      </c>
      <c r="C13" s="31">
        <v>1</v>
      </c>
      <c r="D13" s="31">
        <v>8</v>
      </c>
      <c r="E13" s="32">
        <v>1739902243012</v>
      </c>
      <c r="F13" s="31">
        <v>2</v>
      </c>
      <c r="G13" s="31">
        <v>99</v>
      </c>
      <c r="H13" s="26"/>
      <c r="I13" s="26">
        <v>0</v>
      </c>
      <c r="J13" s="26">
        <v>1</v>
      </c>
      <c r="K13" s="26">
        <v>0</v>
      </c>
      <c r="L13" s="26">
        <v>1</v>
      </c>
      <c r="M13" s="26">
        <v>1</v>
      </c>
      <c r="N13" s="26">
        <v>1</v>
      </c>
      <c r="O13" s="26">
        <v>0</v>
      </c>
      <c r="P13" s="26">
        <v>1</v>
      </c>
      <c r="Q13" s="26">
        <v>0</v>
      </c>
      <c r="R13" s="26">
        <v>1</v>
      </c>
      <c r="S13" s="26">
        <v>1</v>
      </c>
      <c r="T13" s="26">
        <v>1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2</v>
      </c>
      <c r="AG13" s="26">
        <v>3</v>
      </c>
      <c r="AH13" s="26">
        <v>0</v>
      </c>
      <c r="AI13" s="26">
        <v>1</v>
      </c>
      <c r="AJ13" s="26">
        <v>1</v>
      </c>
      <c r="AK13" s="26">
        <v>0</v>
      </c>
      <c r="AL13" s="26">
        <v>1</v>
      </c>
      <c r="AM13" s="19">
        <f t="shared" si="0"/>
        <v>16</v>
      </c>
      <c r="AN13" s="8">
        <f t="shared" si="1"/>
        <v>2.4</v>
      </c>
      <c r="AO13" s="17"/>
      <c r="AP13" s="17"/>
      <c r="AQ13" s="17"/>
      <c r="AR13" s="17"/>
      <c r="AS13" s="17"/>
      <c r="AT13" s="17"/>
      <c r="AU13" s="17"/>
      <c r="AV13" s="18"/>
      <c r="AW13" s="17"/>
      <c r="AX13" s="17"/>
      <c r="AY13" s="17"/>
      <c r="AZ13" s="17"/>
      <c r="BA13" s="17"/>
      <c r="BB13" s="17"/>
    </row>
    <row r="14" spans="1:54" s="20" customFormat="1" ht="21">
      <c r="A14" s="31" t="s">
        <v>25</v>
      </c>
      <c r="B14" s="31">
        <v>1049730083</v>
      </c>
      <c r="C14" s="31">
        <v>1</v>
      </c>
      <c r="D14" s="31">
        <v>9</v>
      </c>
      <c r="E14" s="32">
        <v>1396000340029</v>
      </c>
      <c r="F14" s="31">
        <v>2</v>
      </c>
      <c r="G14" s="31">
        <v>99</v>
      </c>
      <c r="H14" s="26"/>
      <c r="I14" s="26">
        <v>1</v>
      </c>
      <c r="J14" s="26">
        <v>0</v>
      </c>
      <c r="K14" s="26">
        <v>0</v>
      </c>
      <c r="L14" s="26">
        <v>1</v>
      </c>
      <c r="M14" s="26">
        <v>1</v>
      </c>
      <c r="N14" s="26">
        <v>0</v>
      </c>
      <c r="O14" s="26">
        <v>1</v>
      </c>
      <c r="P14" s="26">
        <v>1</v>
      </c>
      <c r="Q14" s="26">
        <v>0</v>
      </c>
      <c r="R14" s="26">
        <v>0</v>
      </c>
      <c r="S14" s="26">
        <v>0</v>
      </c>
      <c r="T14" s="26">
        <v>1</v>
      </c>
      <c r="U14" s="26">
        <v>0</v>
      </c>
      <c r="V14" s="26">
        <v>1</v>
      </c>
      <c r="W14" s="26">
        <v>1</v>
      </c>
      <c r="X14" s="26">
        <v>0</v>
      </c>
      <c r="Y14" s="26">
        <v>1</v>
      </c>
      <c r="Z14" s="26">
        <v>0</v>
      </c>
      <c r="AA14" s="26">
        <v>0</v>
      </c>
      <c r="AB14" s="26">
        <v>0</v>
      </c>
      <c r="AC14" s="26">
        <v>1</v>
      </c>
      <c r="AD14" s="26">
        <v>0</v>
      </c>
      <c r="AE14" s="26">
        <v>0</v>
      </c>
      <c r="AF14" s="26">
        <v>2</v>
      </c>
      <c r="AG14" s="26">
        <v>2</v>
      </c>
      <c r="AH14" s="26">
        <v>1</v>
      </c>
      <c r="AI14" s="26">
        <v>1</v>
      </c>
      <c r="AJ14" s="26">
        <v>1</v>
      </c>
      <c r="AK14" s="26">
        <v>1</v>
      </c>
      <c r="AL14" s="26">
        <v>2</v>
      </c>
      <c r="AM14" s="19">
        <f t="shared" si="0"/>
        <v>20</v>
      </c>
      <c r="AN14" s="8">
        <f t="shared" si="1"/>
        <v>3</v>
      </c>
      <c r="AO14" s="17"/>
      <c r="AP14" s="17"/>
      <c r="AQ14" s="17"/>
      <c r="AR14" s="17"/>
      <c r="AS14" s="17"/>
      <c r="AT14" s="17"/>
      <c r="AU14" s="17"/>
      <c r="AV14" s="18"/>
      <c r="AW14" s="17"/>
      <c r="AX14" s="17"/>
      <c r="AY14" s="17"/>
      <c r="AZ14" s="17"/>
      <c r="BA14" s="17"/>
      <c r="BB14" s="17"/>
    </row>
    <row r="15" spans="1:54" s="20" customFormat="1" ht="21">
      <c r="A15" s="31" t="s">
        <v>25</v>
      </c>
      <c r="B15" s="31">
        <v>1049730083</v>
      </c>
      <c r="C15" s="31">
        <v>1</v>
      </c>
      <c r="D15" s="31">
        <v>10</v>
      </c>
      <c r="E15" s="32">
        <v>1499900474222</v>
      </c>
      <c r="F15" s="31">
        <v>2</v>
      </c>
      <c r="G15" s="31">
        <v>99</v>
      </c>
      <c r="H15" s="26"/>
      <c r="I15" s="26">
        <v>1</v>
      </c>
      <c r="J15" s="26">
        <v>0</v>
      </c>
      <c r="K15" s="26">
        <v>0</v>
      </c>
      <c r="L15" s="26">
        <v>1</v>
      </c>
      <c r="M15" s="26">
        <v>0</v>
      </c>
      <c r="N15" s="26">
        <v>1</v>
      </c>
      <c r="O15" s="26">
        <v>1</v>
      </c>
      <c r="P15" s="26">
        <v>1</v>
      </c>
      <c r="Q15" s="26">
        <v>0</v>
      </c>
      <c r="R15" s="26">
        <v>1</v>
      </c>
      <c r="S15" s="26">
        <v>1</v>
      </c>
      <c r="T15" s="26">
        <v>0</v>
      </c>
      <c r="U15" s="26">
        <v>0</v>
      </c>
      <c r="V15" s="26">
        <v>0</v>
      </c>
      <c r="W15" s="26">
        <v>0</v>
      </c>
      <c r="X15" s="26">
        <v>1</v>
      </c>
      <c r="Y15" s="26">
        <v>0</v>
      </c>
      <c r="Z15" s="26">
        <v>0</v>
      </c>
      <c r="AA15" s="26">
        <v>1</v>
      </c>
      <c r="AB15" s="26">
        <v>0</v>
      </c>
      <c r="AC15" s="26">
        <v>0</v>
      </c>
      <c r="AD15" s="26">
        <v>1</v>
      </c>
      <c r="AE15" s="26">
        <v>1</v>
      </c>
      <c r="AF15" s="26">
        <v>2</v>
      </c>
      <c r="AG15" s="26">
        <v>2</v>
      </c>
      <c r="AH15" s="26">
        <v>1</v>
      </c>
      <c r="AI15" s="26">
        <v>2</v>
      </c>
      <c r="AJ15" s="26">
        <v>1</v>
      </c>
      <c r="AK15" s="26">
        <v>0</v>
      </c>
      <c r="AL15" s="26">
        <v>2</v>
      </c>
      <c r="AM15" s="19">
        <f t="shared" si="0"/>
        <v>21</v>
      </c>
      <c r="AN15" s="8">
        <f t="shared" si="1"/>
        <v>3.15</v>
      </c>
      <c r="AO15" s="17"/>
      <c r="AP15" s="17"/>
      <c r="AQ15" s="17"/>
      <c r="AR15" s="17"/>
      <c r="AS15" s="17"/>
      <c r="AT15" s="17"/>
      <c r="AU15" s="17"/>
      <c r="AV15" s="18"/>
      <c r="AW15" s="17"/>
      <c r="AX15" s="17"/>
      <c r="AY15" s="17"/>
      <c r="AZ15" s="17"/>
      <c r="BA15" s="17"/>
      <c r="BB15" s="17"/>
    </row>
    <row r="16" spans="1:54" s="20" customFormat="1" ht="21">
      <c r="A16" s="31" t="s">
        <v>25</v>
      </c>
      <c r="B16" s="31">
        <v>1049730083</v>
      </c>
      <c r="C16" s="31">
        <v>1</v>
      </c>
      <c r="D16" s="31">
        <v>11</v>
      </c>
      <c r="E16" s="32">
        <v>1490501204665</v>
      </c>
      <c r="F16" s="31">
        <v>2</v>
      </c>
      <c r="G16" s="31">
        <v>99</v>
      </c>
      <c r="H16" s="26"/>
      <c r="I16" s="26">
        <v>0</v>
      </c>
      <c r="J16" s="26">
        <v>0</v>
      </c>
      <c r="K16" s="26">
        <v>1</v>
      </c>
      <c r="L16" s="26">
        <v>0</v>
      </c>
      <c r="M16" s="26">
        <v>0</v>
      </c>
      <c r="N16" s="26">
        <v>1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6">
        <v>1</v>
      </c>
      <c r="W16" s="26">
        <v>1</v>
      </c>
      <c r="X16" s="26">
        <v>0</v>
      </c>
      <c r="Y16" s="26">
        <v>0</v>
      </c>
      <c r="Z16" s="26">
        <v>0</v>
      </c>
      <c r="AA16" s="26">
        <v>1</v>
      </c>
      <c r="AB16" s="26">
        <v>1</v>
      </c>
      <c r="AC16" s="26">
        <v>0</v>
      </c>
      <c r="AD16" s="26">
        <v>0</v>
      </c>
      <c r="AE16" s="26">
        <v>1</v>
      </c>
      <c r="AF16" s="26">
        <v>1</v>
      </c>
      <c r="AG16" s="26">
        <v>2</v>
      </c>
      <c r="AH16" s="26">
        <v>1</v>
      </c>
      <c r="AI16" s="26">
        <v>2</v>
      </c>
      <c r="AJ16" s="26">
        <v>2</v>
      </c>
      <c r="AK16" s="26">
        <v>1</v>
      </c>
      <c r="AL16" s="26">
        <v>2</v>
      </c>
      <c r="AM16" s="19">
        <f t="shared" si="0"/>
        <v>19</v>
      </c>
      <c r="AN16" s="8">
        <f t="shared" si="1"/>
        <v>2.85</v>
      </c>
      <c r="AO16" s="17"/>
      <c r="AP16" s="17"/>
      <c r="AQ16" s="17"/>
      <c r="AR16" s="17"/>
      <c r="AS16" s="17"/>
      <c r="AT16" s="17"/>
      <c r="AU16" s="17"/>
      <c r="AV16" s="18"/>
      <c r="AW16" s="17"/>
      <c r="AX16" s="17"/>
      <c r="AY16" s="17"/>
      <c r="AZ16" s="17"/>
      <c r="BA16" s="17"/>
      <c r="BB16" s="17"/>
    </row>
    <row r="17" spans="1:54" s="20" customFormat="1" ht="21">
      <c r="A17" s="31" t="s">
        <v>25</v>
      </c>
      <c r="B17" s="31">
        <v>1049730083</v>
      </c>
      <c r="C17" s="31">
        <v>1</v>
      </c>
      <c r="D17" s="31">
        <v>12</v>
      </c>
      <c r="E17" s="32">
        <v>1490501204576</v>
      </c>
      <c r="F17" s="31">
        <v>2</v>
      </c>
      <c r="G17" s="31">
        <v>99</v>
      </c>
      <c r="H17" s="26"/>
      <c r="I17" s="26">
        <v>1</v>
      </c>
      <c r="J17" s="26">
        <v>1</v>
      </c>
      <c r="K17" s="26">
        <v>0</v>
      </c>
      <c r="L17" s="26">
        <v>1</v>
      </c>
      <c r="M17" s="26">
        <v>0</v>
      </c>
      <c r="N17" s="26">
        <v>1</v>
      </c>
      <c r="O17" s="26">
        <v>1</v>
      </c>
      <c r="P17" s="26">
        <v>1</v>
      </c>
      <c r="Q17" s="26">
        <v>0</v>
      </c>
      <c r="R17" s="26">
        <v>0</v>
      </c>
      <c r="S17" s="26">
        <v>1</v>
      </c>
      <c r="T17" s="26">
        <v>1</v>
      </c>
      <c r="U17" s="26">
        <v>0</v>
      </c>
      <c r="V17" s="26">
        <v>0</v>
      </c>
      <c r="W17" s="26">
        <v>0</v>
      </c>
      <c r="X17" s="26">
        <v>0</v>
      </c>
      <c r="Y17" s="26">
        <v>1</v>
      </c>
      <c r="Z17" s="26">
        <v>0</v>
      </c>
      <c r="AA17" s="26">
        <v>0</v>
      </c>
      <c r="AB17" s="26">
        <v>0</v>
      </c>
      <c r="AC17" s="26">
        <v>0</v>
      </c>
      <c r="AD17" s="26">
        <v>1</v>
      </c>
      <c r="AE17" s="26">
        <v>1</v>
      </c>
      <c r="AF17" s="26">
        <v>3</v>
      </c>
      <c r="AG17" s="26">
        <v>2</v>
      </c>
      <c r="AH17" s="26">
        <v>0</v>
      </c>
      <c r="AI17" s="26">
        <v>2</v>
      </c>
      <c r="AJ17" s="26">
        <v>2</v>
      </c>
      <c r="AK17" s="26">
        <v>0</v>
      </c>
      <c r="AL17" s="26">
        <v>1</v>
      </c>
      <c r="AM17" s="19">
        <f t="shared" si="0"/>
        <v>21</v>
      </c>
      <c r="AN17" s="8">
        <f t="shared" si="1"/>
        <v>3.15</v>
      </c>
      <c r="AO17" s="17"/>
      <c r="AP17" s="17"/>
      <c r="AQ17" s="17"/>
      <c r="AR17" s="17"/>
      <c r="AS17" s="17"/>
      <c r="AT17" s="17"/>
      <c r="AU17" s="17"/>
      <c r="AV17" s="18"/>
      <c r="AW17" s="17"/>
      <c r="AX17" s="17"/>
      <c r="AY17" s="17"/>
      <c r="AZ17" s="17"/>
      <c r="BA17" s="17"/>
      <c r="BB17" s="17"/>
    </row>
    <row r="18" spans="1:54" s="20" customFormat="1" ht="21">
      <c r="A18" s="31" t="s">
        <v>25</v>
      </c>
      <c r="B18" s="31">
        <v>1049730083</v>
      </c>
      <c r="C18" s="31">
        <v>1</v>
      </c>
      <c r="D18" s="31">
        <v>13</v>
      </c>
      <c r="E18" s="32">
        <v>1103100917011</v>
      </c>
      <c r="F18" s="31">
        <v>2</v>
      </c>
      <c r="G18" s="31">
        <v>99</v>
      </c>
      <c r="H18" s="26"/>
      <c r="I18" s="26">
        <v>0</v>
      </c>
      <c r="J18" s="26">
        <v>0</v>
      </c>
      <c r="K18" s="26">
        <v>0</v>
      </c>
      <c r="L18" s="26">
        <v>1</v>
      </c>
      <c r="M18" s="26">
        <v>1</v>
      </c>
      <c r="N18" s="26">
        <v>1</v>
      </c>
      <c r="O18" s="26">
        <v>0</v>
      </c>
      <c r="P18" s="26">
        <v>0</v>
      </c>
      <c r="Q18" s="26">
        <v>0</v>
      </c>
      <c r="R18" s="26">
        <v>1</v>
      </c>
      <c r="S18" s="26">
        <v>1</v>
      </c>
      <c r="T18" s="26">
        <v>0</v>
      </c>
      <c r="U18" s="26">
        <v>1</v>
      </c>
      <c r="V18" s="26">
        <v>0</v>
      </c>
      <c r="W18" s="26">
        <v>1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1</v>
      </c>
      <c r="AF18" s="26">
        <v>1</v>
      </c>
      <c r="AG18" s="26">
        <v>4</v>
      </c>
      <c r="AH18" s="26">
        <v>0</v>
      </c>
      <c r="AI18" s="26">
        <v>2</v>
      </c>
      <c r="AJ18" s="26">
        <v>2</v>
      </c>
      <c r="AK18" s="26">
        <v>0</v>
      </c>
      <c r="AL18" s="26">
        <v>2</v>
      </c>
      <c r="AM18" s="19">
        <f t="shared" si="0"/>
        <v>19</v>
      </c>
      <c r="AN18" s="8">
        <f t="shared" si="1"/>
        <v>2.85</v>
      </c>
      <c r="AO18" s="17"/>
      <c r="AP18" s="17"/>
      <c r="AQ18" s="17"/>
      <c r="AR18" s="17"/>
      <c r="AS18" s="17"/>
      <c r="AT18" s="17"/>
      <c r="AU18" s="17"/>
      <c r="AV18" s="18"/>
      <c r="AW18" s="17"/>
      <c r="AX18" s="17"/>
      <c r="AY18" s="17"/>
      <c r="AZ18" s="17"/>
      <c r="BA18" s="17"/>
      <c r="BB18" s="17"/>
    </row>
    <row r="19" spans="1:54" s="20" customFormat="1" ht="21">
      <c r="A19" s="31" t="s">
        <v>25</v>
      </c>
      <c r="B19" s="31">
        <v>1049730083</v>
      </c>
      <c r="C19" s="31">
        <v>1</v>
      </c>
      <c r="D19" s="31">
        <v>14</v>
      </c>
      <c r="E19" s="32">
        <v>1100401279054</v>
      </c>
      <c r="F19" s="31">
        <v>2</v>
      </c>
      <c r="G19" s="31">
        <v>99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</v>
      </c>
      <c r="O19" s="26">
        <v>1</v>
      </c>
      <c r="P19" s="26">
        <v>1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6">
        <v>0</v>
      </c>
      <c r="W19" s="26">
        <v>1</v>
      </c>
      <c r="X19" s="26">
        <v>0</v>
      </c>
      <c r="Y19" s="26">
        <v>1</v>
      </c>
      <c r="Z19" s="26">
        <v>1</v>
      </c>
      <c r="AA19" s="26">
        <v>0</v>
      </c>
      <c r="AB19" s="26">
        <v>1</v>
      </c>
      <c r="AC19" s="26">
        <v>1</v>
      </c>
      <c r="AD19" s="26">
        <v>0</v>
      </c>
      <c r="AE19" s="26">
        <v>0</v>
      </c>
      <c r="AF19" s="26">
        <v>3</v>
      </c>
      <c r="AG19" s="26">
        <v>2</v>
      </c>
      <c r="AH19" s="26">
        <v>1</v>
      </c>
      <c r="AI19" s="26">
        <v>2</v>
      </c>
      <c r="AJ19" s="26">
        <v>1</v>
      </c>
      <c r="AK19" s="26">
        <v>1</v>
      </c>
      <c r="AL19" s="26">
        <v>2</v>
      </c>
      <c r="AM19" s="19">
        <f t="shared" si="0"/>
        <v>21</v>
      </c>
      <c r="AN19" s="8">
        <f t="shared" si="1"/>
        <v>3.15</v>
      </c>
      <c r="AO19" s="17"/>
      <c r="AP19" s="17"/>
      <c r="AQ19" s="17"/>
      <c r="AR19" s="17"/>
      <c r="AS19" s="17"/>
      <c r="AT19" s="17"/>
      <c r="AU19" s="17"/>
      <c r="AV19" s="18"/>
      <c r="AW19" s="17"/>
      <c r="AX19" s="17"/>
      <c r="AY19" s="17"/>
      <c r="AZ19" s="17"/>
      <c r="BA19" s="17"/>
      <c r="BB19" s="17"/>
    </row>
    <row r="20" spans="1:54" s="20" customFormat="1" ht="21">
      <c r="A20" s="33" t="s">
        <v>25</v>
      </c>
      <c r="B20" s="33">
        <v>1049730083</v>
      </c>
      <c r="C20" s="31">
        <v>1</v>
      </c>
      <c r="D20" s="33">
        <v>15</v>
      </c>
      <c r="E20" s="34">
        <v>1499900457221</v>
      </c>
      <c r="F20" s="33">
        <v>2</v>
      </c>
      <c r="G20" s="33">
        <v>99</v>
      </c>
      <c r="H20" s="26"/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1</v>
      </c>
      <c r="Q20" s="26">
        <v>0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1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2</v>
      </c>
      <c r="AH20" s="26">
        <v>1</v>
      </c>
      <c r="AI20" s="26">
        <v>1</v>
      </c>
      <c r="AJ20" s="26">
        <v>0</v>
      </c>
      <c r="AK20" s="26">
        <v>1</v>
      </c>
      <c r="AL20" s="26">
        <v>2</v>
      </c>
      <c r="AM20" s="19">
        <f t="shared" si="0"/>
        <v>12</v>
      </c>
      <c r="AN20" s="8">
        <f t="shared" si="1"/>
        <v>1.8</v>
      </c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  <c r="AZ20" s="17"/>
      <c r="BA20" s="17"/>
      <c r="BB20" s="17"/>
    </row>
    <row r="21" spans="1:48" s="17" customFormat="1" ht="23.25">
      <c r="A21" s="103"/>
      <c r="B21" s="103"/>
      <c r="C21" s="103"/>
      <c r="D21" s="103"/>
      <c r="E21" s="104"/>
      <c r="F21" s="103"/>
      <c r="G21" s="103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15">
        <f>AVERAGE(AM6:AM20)</f>
        <v>17.466666666666665</v>
      </c>
      <c r="AN21" s="116" t="s">
        <v>70</v>
      </c>
      <c r="AV21" s="18"/>
    </row>
    <row r="22" spans="1:48" s="17" customFormat="1" ht="23.25">
      <c r="A22" s="103"/>
      <c r="B22" s="103"/>
      <c r="C22" s="103"/>
      <c r="D22" s="103"/>
      <c r="E22" s="104"/>
      <c r="F22" s="103"/>
      <c r="G22" s="103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11">
        <f>STDEV(AM6:AM20)</f>
        <v>3.583028779970272</v>
      </c>
      <c r="AN22" s="112" t="s">
        <v>68</v>
      </c>
      <c r="AV22" s="18"/>
    </row>
    <row r="23" spans="8:54" s="21" customFormat="1" ht="21">
      <c r="H23" s="7" t="s">
        <v>13</v>
      </c>
      <c r="I23" s="8">
        <f aca="true" t="shared" si="2" ref="I23:AM23">SUM(I6:I20)</f>
        <v>8</v>
      </c>
      <c r="J23" s="8">
        <f t="shared" si="2"/>
        <v>7</v>
      </c>
      <c r="K23" s="8">
        <f t="shared" si="2"/>
        <v>2</v>
      </c>
      <c r="L23" s="8">
        <f t="shared" si="2"/>
        <v>10</v>
      </c>
      <c r="M23" s="8">
        <f t="shared" si="2"/>
        <v>4</v>
      </c>
      <c r="N23" s="8">
        <f t="shared" si="2"/>
        <v>12</v>
      </c>
      <c r="O23" s="8">
        <f t="shared" si="2"/>
        <v>5</v>
      </c>
      <c r="P23" s="8">
        <f t="shared" si="2"/>
        <v>10</v>
      </c>
      <c r="Q23" s="8">
        <f t="shared" si="2"/>
        <v>4</v>
      </c>
      <c r="R23" s="8">
        <f t="shared" si="2"/>
        <v>9</v>
      </c>
      <c r="S23" s="8">
        <f t="shared" si="2"/>
        <v>9</v>
      </c>
      <c r="T23" s="8">
        <f t="shared" si="2"/>
        <v>4</v>
      </c>
      <c r="U23" s="8">
        <f t="shared" si="2"/>
        <v>4</v>
      </c>
      <c r="V23" s="8">
        <f t="shared" si="2"/>
        <v>6</v>
      </c>
      <c r="W23" s="8">
        <f t="shared" si="2"/>
        <v>5</v>
      </c>
      <c r="X23" s="8">
        <f t="shared" si="2"/>
        <v>3</v>
      </c>
      <c r="Y23" s="8">
        <f t="shared" si="2"/>
        <v>5</v>
      </c>
      <c r="Z23" s="8">
        <f t="shared" si="2"/>
        <v>3</v>
      </c>
      <c r="AA23" s="8">
        <f t="shared" si="2"/>
        <v>7</v>
      </c>
      <c r="AB23" s="8">
        <f t="shared" si="2"/>
        <v>4</v>
      </c>
      <c r="AC23" s="8">
        <f t="shared" si="2"/>
        <v>4</v>
      </c>
      <c r="AD23" s="8">
        <f t="shared" si="2"/>
        <v>4</v>
      </c>
      <c r="AE23" s="8">
        <f t="shared" si="2"/>
        <v>6</v>
      </c>
      <c r="AF23" s="8">
        <f t="shared" si="2"/>
        <v>29</v>
      </c>
      <c r="AG23" s="8">
        <f t="shared" si="2"/>
        <v>35</v>
      </c>
      <c r="AH23" s="8">
        <f t="shared" si="2"/>
        <v>6</v>
      </c>
      <c r="AI23" s="8">
        <f t="shared" si="2"/>
        <v>19</v>
      </c>
      <c r="AJ23" s="8">
        <f t="shared" si="2"/>
        <v>13</v>
      </c>
      <c r="AK23" s="8">
        <f t="shared" si="2"/>
        <v>5</v>
      </c>
      <c r="AL23" s="8">
        <f t="shared" si="2"/>
        <v>20</v>
      </c>
      <c r="AM23" s="8">
        <f t="shared" si="2"/>
        <v>262</v>
      </c>
      <c r="AN23" s="17"/>
      <c r="AO23" s="17"/>
      <c r="AP23" s="17"/>
      <c r="AQ23" s="17"/>
      <c r="AR23" s="17"/>
      <c r="AS23" s="17"/>
      <c r="AT23" s="17"/>
      <c r="AU23" s="17"/>
      <c r="AV23" s="18"/>
      <c r="AW23" s="17"/>
      <c r="AX23" s="17"/>
      <c r="AY23" s="17"/>
      <c r="AZ23" s="17"/>
      <c r="BA23" s="17"/>
      <c r="BB23" s="17"/>
    </row>
    <row r="24" spans="8:54" s="21" customFormat="1" ht="21">
      <c r="H24" s="7" t="s">
        <v>14</v>
      </c>
      <c r="I24" s="8">
        <f aca="true" t="shared" si="3" ref="I24:AM24">AVERAGE(I6:I20)</f>
        <v>0.5333333333333333</v>
      </c>
      <c r="J24" s="8">
        <f t="shared" si="3"/>
        <v>0.4666666666666667</v>
      </c>
      <c r="K24" s="8">
        <f t="shared" si="3"/>
        <v>0.13333333333333333</v>
      </c>
      <c r="L24" s="8">
        <f t="shared" si="3"/>
        <v>0.6666666666666666</v>
      </c>
      <c r="M24" s="8">
        <f t="shared" si="3"/>
        <v>0.26666666666666666</v>
      </c>
      <c r="N24" s="8">
        <f t="shared" si="3"/>
        <v>0.8</v>
      </c>
      <c r="O24" s="8">
        <f t="shared" si="3"/>
        <v>0.3333333333333333</v>
      </c>
      <c r="P24" s="8">
        <f t="shared" si="3"/>
        <v>0.6666666666666666</v>
      </c>
      <c r="Q24" s="8">
        <f t="shared" si="3"/>
        <v>0.26666666666666666</v>
      </c>
      <c r="R24" s="8">
        <f t="shared" si="3"/>
        <v>0.6</v>
      </c>
      <c r="S24" s="8">
        <f t="shared" si="3"/>
        <v>0.6</v>
      </c>
      <c r="T24" s="8">
        <f t="shared" si="3"/>
        <v>0.26666666666666666</v>
      </c>
      <c r="U24" s="8">
        <f t="shared" si="3"/>
        <v>0.26666666666666666</v>
      </c>
      <c r="V24" s="8">
        <f t="shared" si="3"/>
        <v>0.4</v>
      </c>
      <c r="W24" s="8">
        <f t="shared" si="3"/>
        <v>0.3333333333333333</v>
      </c>
      <c r="X24" s="8">
        <f t="shared" si="3"/>
        <v>0.2</v>
      </c>
      <c r="Y24" s="8">
        <f t="shared" si="3"/>
        <v>0.3333333333333333</v>
      </c>
      <c r="Z24" s="8">
        <f t="shared" si="3"/>
        <v>0.2</v>
      </c>
      <c r="AA24" s="8">
        <f t="shared" si="3"/>
        <v>0.4666666666666667</v>
      </c>
      <c r="AB24" s="8">
        <f t="shared" si="3"/>
        <v>0.26666666666666666</v>
      </c>
      <c r="AC24" s="8">
        <f t="shared" si="3"/>
        <v>0.26666666666666666</v>
      </c>
      <c r="AD24" s="8">
        <f t="shared" si="3"/>
        <v>0.26666666666666666</v>
      </c>
      <c r="AE24" s="8">
        <f t="shared" si="3"/>
        <v>0.4</v>
      </c>
      <c r="AF24" s="8">
        <f t="shared" si="3"/>
        <v>1.9333333333333333</v>
      </c>
      <c r="AG24" s="8">
        <f t="shared" si="3"/>
        <v>2.3333333333333335</v>
      </c>
      <c r="AH24" s="8">
        <f t="shared" si="3"/>
        <v>0.4</v>
      </c>
      <c r="AI24" s="8">
        <f t="shared" si="3"/>
        <v>1.2666666666666666</v>
      </c>
      <c r="AJ24" s="8">
        <f t="shared" si="3"/>
        <v>0.8666666666666667</v>
      </c>
      <c r="AK24" s="8">
        <f t="shared" si="3"/>
        <v>0.3333333333333333</v>
      </c>
      <c r="AL24" s="8">
        <f t="shared" si="3"/>
        <v>1.3333333333333333</v>
      </c>
      <c r="AM24" s="8">
        <f t="shared" si="3"/>
        <v>17.466666666666665</v>
      </c>
      <c r="AN24" s="17"/>
      <c r="AO24" s="17"/>
      <c r="AP24" s="17"/>
      <c r="AQ24" s="17"/>
      <c r="AR24" s="17"/>
      <c r="AS24" s="17"/>
      <c r="AT24" s="17"/>
      <c r="AU24" s="17"/>
      <c r="AV24" s="18"/>
      <c r="AW24" s="17"/>
      <c r="AX24" s="17"/>
      <c r="AY24" s="17"/>
      <c r="AZ24" s="17"/>
      <c r="BA24" s="17"/>
      <c r="BB24" s="17"/>
    </row>
    <row r="25" spans="8:54" s="21" customFormat="1" ht="21">
      <c r="H25" s="7" t="s">
        <v>15</v>
      </c>
      <c r="I25" s="8">
        <f aca="true" t="shared" si="4" ref="I25:AM25">_xlfn.STDEV.S(I6:I20)</f>
        <v>0.5163977794943222</v>
      </c>
      <c r="J25" s="8">
        <f t="shared" si="4"/>
        <v>0.5163977794943222</v>
      </c>
      <c r="K25" s="8">
        <f t="shared" si="4"/>
        <v>0.3518657752744984</v>
      </c>
      <c r="L25" s="8">
        <f t="shared" si="4"/>
        <v>0.4879500364742666</v>
      </c>
      <c r="M25" s="8">
        <f t="shared" si="4"/>
        <v>0.45773770821706344</v>
      </c>
      <c r="N25" s="8">
        <f t="shared" si="4"/>
        <v>0.41403933560541256</v>
      </c>
      <c r="O25" s="8">
        <f t="shared" si="4"/>
        <v>0.4879500364742666</v>
      </c>
      <c r="P25" s="8">
        <f t="shared" si="4"/>
        <v>0.4879500364742666</v>
      </c>
      <c r="Q25" s="8">
        <f t="shared" si="4"/>
        <v>0.45773770821706344</v>
      </c>
      <c r="R25" s="8">
        <f t="shared" si="4"/>
        <v>0.50709255283711</v>
      </c>
      <c r="S25" s="8">
        <f t="shared" si="4"/>
        <v>0.50709255283711</v>
      </c>
      <c r="T25" s="8">
        <f t="shared" si="4"/>
        <v>0.45773770821706344</v>
      </c>
      <c r="U25" s="8">
        <f t="shared" si="4"/>
        <v>0.45773770821706344</v>
      </c>
      <c r="V25" s="8">
        <f t="shared" si="4"/>
        <v>0.50709255283711</v>
      </c>
      <c r="W25" s="8">
        <f t="shared" si="4"/>
        <v>0.4879500364742666</v>
      </c>
      <c r="X25" s="8">
        <f t="shared" si="4"/>
        <v>0.4140393356054125</v>
      </c>
      <c r="Y25" s="8">
        <f t="shared" si="4"/>
        <v>0.4879500364742666</v>
      </c>
      <c r="Z25" s="8">
        <f t="shared" si="4"/>
        <v>0.4140393356054125</v>
      </c>
      <c r="AA25" s="8">
        <f t="shared" si="4"/>
        <v>0.5163977794943222</v>
      </c>
      <c r="AB25" s="8">
        <f t="shared" si="4"/>
        <v>0.45773770821706344</v>
      </c>
      <c r="AC25" s="8">
        <f t="shared" si="4"/>
        <v>0.45773770821706344</v>
      </c>
      <c r="AD25" s="8">
        <f t="shared" si="4"/>
        <v>0.45773770821706344</v>
      </c>
      <c r="AE25" s="8">
        <f t="shared" si="4"/>
        <v>0.50709255283711</v>
      </c>
      <c r="AF25" s="8">
        <f t="shared" si="4"/>
        <v>1.162919151265879</v>
      </c>
      <c r="AG25" s="8">
        <f t="shared" si="4"/>
        <v>0.975900072948533</v>
      </c>
      <c r="AH25" s="8">
        <f t="shared" si="4"/>
        <v>0.50709255283711</v>
      </c>
      <c r="AI25" s="8">
        <f t="shared" si="4"/>
        <v>0.7037315505489968</v>
      </c>
      <c r="AJ25" s="8">
        <f t="shared" si="4"/>
        <v>0.8338093878327919</v>
      </c>
      <c r="AK25" s="8">
        <f t="shared" si="4"/>
        <v>0.4879500364742666</v>
      </c>
      <c r="AL25" s="8">
        <f t="shared" si="4"/>
        <v>0.7237468644557459</v>
      </c>
      <c r="AM25" s="8">
        <f t="shared" si="4"/>
        <v>3.583028779970272</v>
      </c>
      <c r="AN25" s="17"/>
      <c r="AO25" s="17"/>
      <c r="AP25" s="17"/>
      <c r="AQ25" s="17"/>
      <c r="AR25" s="17"/>
      <c r="AS25" s="17"/>
      <c r="AT25" s="17"/>
      <c r="AU25" s="17"/>
      <c r="AV25" s="18"/>
      <c r="AW25" s="17"/>
      <c r="AX25" s="17"/>
      <c r="AY25" s="17"/>
      <c r="AZ25" s="17"/>
      <c r="BA25" s="17"/>
      <c r="BB25" s="17"/>
    </row>
    <row r="26" spans="40:54" s="21" customFormat="1" ht="21">
      <c r="AN26" s="17"/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  <c r="AZ26" s="17"/>
      <c r="BA26" s="17"/>
      <c r="BB26" s="17"/>
    </row>
    <row r="27" spans="9:41" ht="21">
      <c r="I27" s="22">
        <f aca="true" t="shared" si="5" ref="I27:AL27">COUNTBLANK(I6:I20)</f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0</v>
      </c>
      <c r="R27" s="22">
        <f t="shared" si="5"/>
        <v>0</v>
      </c>
      <c r="S27" s="22">
        <f t="shared" si="5"/>
        <v>0</v>
      </c>
      <c r="T27" s="22">
        <f t="shared" si="5"/>
        <v>0</v>
      </c>
      <c r="U27" s="22">
        <f t="shared" si="5"/>
        <v>0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2">
        <f t="shared" si="5"/>
        <v>0</v>
      </c>
      <c r="Z27" s="22">
        <f t="shared" si="5"/>
        <v>0</v>
      </c>
      <c r="AA27" s="22">
        <f t="shared" si="5"/>
        <v>0</v>
      </c>
      <c r="AB27" s="22">
        <f t="shared" si="5"/>
        <v>0</v>
      </c>
      <c r="AC27" s="22">
        <f t="shared" si="5"/>
        <v>0</v>
      </c>
      <c r="AD27" s="22">
        <f t="shared" si="5"/>
        <v>0</v>
      </c>
      <c r="AE27" s="22">
        <f t="shared" si="5"/>
        <v>0</v>
      </c>
      <c r="AF27" s="22">
        <f t="shared" si="5"/>
        <v>0</v>
      </c>
      <c r="AG27" s="22">
        <f t="shared" si="5"/>
        <v>0</v>
      </c>
      <c r="AH27" s="22">
        <f t="shared" si="5"/>
        <v>0</v>
      </c>
      <c r="AI27" s="22">
        <f t="shared" si="5"/>
        <v>0</v>
      </c>
      <c r="AJ27" s="22">
        <f t="shared" si="5"/>
        <v>0</v>
      </c>
      <c r="AK27" s="22">
        <f t="shared" si="5"/>
        <v>0</v>
      </c>
      <c r="AL27" s="22">
        <f t="shared" si="5"/>
        <v>0</v>
      </c>
      <c r="AN27" s="9" t="s">
        <v>16</v>
      </c>
      <c r="AO27" s="9">
        <f>COUNTA(AM6:AM20)</f>
        <v>15</v>
      </c>
    </row>
    <row r="28" spans="40:41" ht="21">
      <c r="AN28" s="9" t="s">
        <v>12</v>
      </c>
      <c r="AO28" s="9">
        <f>COUNTIF(H6:H20,"ขาดสอบ")</f>
        <v>0</v>
      </c>
    </row>
    <row r="29" spans="40:41" ht="21">
      <c r="AN29" s="9" t="s">
        <v>17</v>
      </c>
      <c r="AO29" s="9">
        <f>AO27-AO28</f>
        <v>15</v>
      </c>
    </row>
    <row r="30" spans="40:41" ht="21">
      <c r="AN30" s="9" t="s">
        <v>18</v>
      </c>
      <c r="AO30" s="10">
        <f>MAX(AV6:AV20)</f>
        <v>0</v>
      </c>
    </row>
    <row r="31" spans="40:41" ht="21">
      <c r="AN31" s="9" t="s">
        <v>19</v>
      </c>
      <c r="AO31" s="11">
        <f>MIN(AV6:AV20)</f>
        <v>0</v>
      </c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2">
    <cfRule type="cellIs" priority="27" dxfId="1" operator="equal">
      <formula>$AO$31</formula>
    </cfRule>
    <cfRule type="cellIs" priority="28" dxfId="8" operator="equal">
      <formula>$AO$30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B31"/>
  <sheetViews>
    <sheetView zoomScale="60" zoomScaleNormal="60" zoomScalePageLayoutView="0" workbookViewId="0" topLeftCell="A1">
      <selection activeCell="AL24" sqref="AL24"/>
    </sheetView>
  </sheetViews>
  <sheetFormatPr defaultColWidth="8.57421875" defaultRowHeight="15"/>
  <cols>
    <col min="1" max="1" width="14.8515625" style="12" customWidth="1"/>
    <col min="2" max="2" width="14.28125" style="12" customWidth="1"/>
    <col min="3" max="3" width="7.421875" style="12" customWidth="1"/>
    <col min="4" max="4" width="5.28125" style="12" customWidth="1"/>
    <col min="5" max="5" width="19.8515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28125" style="12" customWidth="1"/>
    <col min="39" max="39" width="6.421875" style="35" customWidth="1"/>
    <col min="40" max="40" width="14.57421875" style="5" customWidth="1"/>
    <col min="41" max="42" width="16.8515625" style="5" customWidth="1"/>
    <col min="43" max="48" width="8.140625" style="5" customWidth="1"/>
    <col min="49" max="54" width="8.57421875" style="5" customWidth="1"/>
    <col min="55" max="16384" width="8.57421875" style="12" customWidth="1"/>
  </cols>
  <sheetData>
    <row r="1" spans="2:19" ht="21">
      <c r="B1" s="171" t="s">
        <v>20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ht="21">
      <c r="B2" s="1" t="s">
        <v>24</v>
      </c>
    </row>
    <row r="3" spans="1:40" ht="21">
      <c r="A3" s="172" t="s">
        <v>0</v>
      </c>
      <c r="B3" s="175" t="s">
        <v>1</v>
      </c>
      <c r="C3" s="172" t="s">
        <v>2</v>
      </c>
      <c r="D3" s="175" t="s">
        <v>3</v>
      </c>
      <c r="E3" s="172" t="s">
        <v>21</v>
      </c>
      <c r="F3" s="175" t="s">
        <v>4</v>
      </c>
      <c r="G3" s="175" t="s">
        <v>5</v>
      </c>
      <c r="H3" s="176" t="s">
        <v>22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8" t="s">
        <v>7</v>
      </c>
      <c r="AN3" s="169" t="s">
        <v>8</v>
      </c>
    </row>
    <row r="4" spans="1:40" ht="21">
      <c r="A4" s="173"/>
      <c r="B4" s="175"/>
      <c r="C4" s="173"/>
      <c r="D4" s="175"/>
      <c r="E4" s="173"/>
      <c r="F4" s="175"/>
      <c r="G4" s="175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79"/>
      <c r="AN4" s="170"/>
    </row>
    <row r="5" spans="1:40" ht="21">
      <c r="A5" s="174"/>
      <c r="B5" s="175"/>
      <c r="C5" s="174"/>
      <c r="D5" s="175"/>
      <c r="E5" s="174"/>
      <c r="F5" s="175"/>
      <c r="G5" s="175"/>
      <c r="H5" s="4" t="s">
        <v>10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>
        <v>2</v>
      </c>
      <c r="AM5" s="37">
        <f>SUM(I5:AL5)</f>
        <v>40</v>
      </c>
      <c r="AN5" s="16" t="s">
        <v>11</v>
      </c>
    </row>
    <row r="6" spans="1:54" s="24" customFormat="1" ht="21">
      <c r="A6" s="29" t="s">
        <v>25</v>
      </c>
      <c r="B6" s="29">
        <v>1049730083</v>
      </c>
      <c r="C6" s="29">
        <v>1</v>
      </c>
      <c r="D6" s="29">
        <v>1</v>
      </c>
      <c r="E6" s="30">
        <v>1749700118934</v>
      </c>
      <c r="F6" s="29">
        <v>1</v>
      </c>
      <c r="G6" s="29">
        <v>99</v>
      </c>
      <c r="H6" s="26"/>
      <c r="I6" s="25">
        <v>0</v>
      </c>
      <c r="J6" s="25">
        <v>1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1</v>
      </c>
      <c r="S6" s="25">
        <v>0</v>
      </c>
      <c r="T6" s="25">
        <v>1</v>
      </c>
      <c r="U6" s="25">
        <v>0</v>
      </c>
      <c r="V6" s="25">
        <v>1</v>
      </c>
      <c r="W6" s="25">
        <v>0</v>
      </c>
      <c r="X6" s="25">
        <v>0</v>
      </c>
      <c r="Y6" s="25">
        <v>0</v>
      </c>
      <c r="Z6" s="25">
        <v>1</v>
      </c>
      <c r="AA6" s="25">
        <v>0</v>
      </c>
      <c r="AB6" s="25">
        <v>0</v>
      </c>
      <c r="AC6" s="23">
        <v>1</v>
      </c>
      <c r="AD6" s="23">
        <v>0</v>
      </c>
      <c r="AE6" s="23">
        <v>1</v>
      </c>
      <c r="AF6" s="23">
        <v>2</v>
      </c>
      <c r="AG6" s="23">
        <v>1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38">
        <f aca="true" t="shared" si="0" ref="AM6:AM20">IF(H6="ขาดสอบ","-",SUM(I6:AL6))</f>
        <v>10</v>
      </c>
      <c r="AN6" s="8">
        <f aca="true" t="shared" si="1" ref="AN6:AN20">IF(H6="ขาดสอบ","ขาดสอบ",(AM6*6)/$AM$5)</f>
        <v>1.5</v>
      </c>
      <c r="AO6" s="5"/>
      <c r="AP6" s="5"/>
      <c r="AQ6" s="5"/>
      <c r="AR6" s="5"/>
      <c r="AS6" s="5"/>
      <c r="AT6" s="5"/>
      <c r="AU6" s="5"/>
      <c r="AV6" s="18"/>
      <c r="AW6" s="5"/>
      <c r="AX6" s="5"/>
      <c r="AY6" s="5"/>
      <c r="AZ6" s="5"/>
      <c r="BA6" s="5"/>
      <c r="BB6" s="5"/>
    </row>
    <row r="7" spans="1:54" s="24" customFormat="1" ht="21">
      <c r="A7" s="31" t="s">
        <v>25</v>
      </c>
      <c r="B7" s="31">
        <v>1049730083</v>
      </c>
      <c r="C7" s="31">
        <v>1</v>
      </c>
      <c r="D7" s="31">
        <v>2</v>
      </c>
      <c r="E7" s="32">
        <v>1490501205246</v>
      </c>
      <c r="F7" s="31">
        <v>1</v>
      </c>
      <c r="G7" s="31">
        <v>99</v>
      </c>
      <c r="H7" s="26"/>
      <c r="I7" s="26">
        <v>1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1</v>
      </c>
      <c r="W7" s="26">
        <v>0</v>
      </c>
      <c r="X7" s="26">
        <v>1</v>
      </c>
      <c r="Y7" s="26">
        <v>1</v>
      </c>
      <c r="Z7" s="26">
        <v>0</v>
      </c>
      <c r="AA7" s="26">
        <v>0</v>
      </c>
      <c r="AB7" s="26">
        <v>0</v>
      </c>
      <c r="AC7" s="24">
        <v>2</v>
      </c>
      <c r="AD7" s="24">
        <v>0</v>
      </c>
      <c r="AE7" s="24">
        <v>1</v>
      </c>
      <c r="AF7" s="24">
        <v>1</v>
      </c>
      <c r="AG7" s="24">
        <v>1</v>
      </c>
      <c r="AH7" s="24">
        <v>0</v>
      </c>
      <c r="AI7" s="24">
        <v>0</v>
      </c>
      <c r="AJ7" s="24">
        <v>0</v>
      </c>
      <c r="AK7" s="24">
        <v>0</v>
      </c>
      <c r="AL7" s="24">
        <v>2</v>
      </c>
      <c r="AM7" s="38">
        <f t="shared" si="0"/>
        <v>13</v>
      </c>
      <c r="AN7" s="8">
        <f t="shared" si="1"/>
        <v>1.95</v>
      </c>
      <c r="AO7" s="5"/>
      <c r="AP7" s="5"/>
      <c r="AQ7" s="5"/>
      <c r="AR7" s="5"/>
      <c r="AS7" s="5"/>
      <c r="AT7" s="5"/>
      <c r="AU7" s="5"/>
      <c r="AV7" s="18"/>
      <c r="AW7" s="5"/>
      <c r="AX7" s="5"/>
      <c r="AY7" s="5"/>
      <c r="AZ7" s="5"/>
      <c r="BA7" s="5"/>
      <c r="BB7" s="5"/>
    </row>
    <row r="8" spans="1:54" s="24" customFormat="1" ht="21">
      <c r="A8" s="31" t="s">
        <v>25</v>
      </c>
      <c r="B8" s="31">
        <v>1049730083</v>
      </c>
      <c r="C8" s="31">
        <v>1</v>
      </c>
      <c r="D8" s="31">
        <v>3</v>
      </c>
      <c r="E8" s="32">
        <v>1101801456591</v>
      </c>
      <c r="F8" s="31">
        <v>1</v>
      </c>
      <c r="G8" s="31">
        <v>99</v>
      </c>
      <c r="H8" s="26"/>
      <c r="I8" s="26">
        <v>1</v>
      </c>
      <c r="J8" s="26">
        <v>0</v>
      </c>
      <c r="K8" s="26">
        <v>0</v>
      </c>
      <c r="L8" s="26">
        <v>1</v>
      </c>
      <c r="M8" s="26">
        <v>1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</v>
      </c>
      <c r="V8" s="26">
        <v>1</v>
      </c>
      <c r="W8" s="26">
        <v>1</v>
      </c>
      <c r="X8" s="26">
        <v>1</v>
      </c>
      <c r="Y8" s="26">
        <v>0</v>
      </c>
      <c r="Z8" s="26">
        <v>0</v>
      </c>
      <c r="AA8" s="26">
        <v>1</v>
      </c>
      <c r="AB8" s="26">
        <v>0</v>
      </c>
      <c r="AC8" s="24">
        <v>1</v>
      </c>
      <c r="AD8" s="24">
        <v>1</v>
      </c>
      <c r="AE8" s="24">
        <v>1</v>
      </c>
      <c r="AF8" s="24">
        <v>0</v>
      </c>
      <c r="AG8" s="24">
        <v>1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38">
        <f t="shared" si="0"/>
        <v>12</v>
      </c>
      <c r="AN8" s="8">
        <f t="shared" si="1"/>
        <v>1.8</v>
      </c>
      <c r="AO8" s="5"/>
      <c r="AP8" s="5"/>
      <c r="AQ8" s="5"/>
      <c r="AR8" s="5"/>
      <c r="AS8" s="5"/>
      <c r="AT8" s="5"/>
      <c r="AU8" s="5"/>
      <c r="AV8" s="18"/>
      <c r="AW8" s="5"/>
      <c r="AX8" s="5"/>
      <c r="AY8" s="5"/>
      <c r="AZ8" s="5"/>
      <c r="BA8" s="5"/>
      <c r="BB8" s="5"/>
    </row>
    <row r="9" spans="1:54" s="24" customFormat="1" ht="21">
      <c r="A9" s="31" t="s">
        <v>25</v>
      </c>
      <c r="B9" s="31">
        <v>1049730083</v>
      </c>
      <c r="C9" s="31">
        <v>1</v>
      </c>
      <c r="D9" s="31">
        <v>4</v>
      </c>
      <c r="E9" s="32">
        <v>1499900484252</v>
      </c>
      <c r="F9" s="31">
        <v>1</v>
      </c>
      <c r="G9" s="31">
        <v>99</v>
      </c>
      <c r="H9" s="26"/>
      <c r="I9" s="26">
        <v>0</v>
      </c>
      <c r="J9" s="26">
        <v>1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1</v>
      </c>
      <c r="U9" s="26">
        <v>0</v>
      </c>
      <c r="V9" s="26">
        <v>1</v>
      </c>
      <c r="W9" s="26">
        <v>1</v>
      </c>
      <c r="X9" s="26">
        <v>0</v>
      </c>
      <c r="Y9" s="26">
        <v>0</v>
      </c>
      <c r="Z9" s="26">
        <v>0</v>
      </c>
      <c r="AA9" s="26">
        <v>1</v>
      </c>
      <c r="AB9" s="26">
        <v>0</v>
      </c>
      <c r="AC9" s="24">
        <v>1</v>
      </c>
      <c r="AD9" s="24">
        <v>0</v>
      </c>
      <c r="AE9" s="24">
        <v>1</v>
      </c>
      <c r="AF9" s="24">
        <v>1</v>
      </c>
      <c r="AG9" s="24">
        <v>1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38">
        <f t="shared" si="0"/>
        <v>10</v>
      </c>
      <c r="AN9" s="8">
        <f t="shared" si="1"/>
        <v>1.5</v>
      </c>
      <c r="AO9" s="5"/>
      <c r="AP9" s="5"/>
      <c r="AQ9" s="5"/>
      <c r="AR9" s="5"/>
      <c r="AS9" s="5"/>
      <c r="AT9" s="5"/>
      <c r="AU9" s="5"/>
      <c r="AV9" s="18"/>
      <c r="AW9" s="5"/>
      <c r="AX9" s="5"/>
      <c r="AY9" s="5"/>
      <c r="AZ9" s="5"/>
      <c r="BA9" s="5"/>
      <c r="BB9" s="5"/>
    </row>
    <row r="10" spans="1:54" s="24" customFormat="1" ht="21">
      <c r="A10" s="31" t="s">
        <v>25</v>
      </c>
      <c r="B10" s="31">
        <v>1049730083</v>
      </c>
      <c r="C10" s="31">
        <v>1</v>
      </c>
      <c r="D10" s="31">
        <v>5</v>
      </c>
      <c r="E10" s="32">
        <v>1749901082481</v>
      </c>
      <c r="F10" s="31">
        <v>1</v>
      </c>
      <c r="G10" s="31">
        <v>99</v>
      </c>
      <c r="H10" s="26"/>
      <c r="I10" s="26">
        <v>0</v>
      </c>
      <c r="J10" s="26">
        <v>1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1</v>
      </c>
      <c r="Q10" s="26">
        <v>0</v>
      </c>
      <c r="R10" s="26">
        <v>0</v>
      </c>
      <c r="S10" s="26">
        <v>0</v>
      </c>
      <c r="T10" s="26">
        <v>0</v>
      </c>
      <c r="U10" s="26">
        <v>1</v>
      </c>
      <c r="V10" s="26">
        <v>1</v>
      </c>
      <c r="W10" s="26">
        <v>0</v>
      </c>
      <c r="X10" s="26">
        <v>0</v>
      </c>
      <c r="Y10" s="26">
        <v>0</v>
      </c>
      <c r="Z10" s="26">
        <v>1</v>
      </c>
      <c r="AA10" s="26">
        <v>1</v>
      </c>
      <c r="AB10" s="26">
        <v>1</v>
      </c>
      <c r="AC10" s="24">
        <v>1</v>
      </c>
      <c r="AD10" s="24">
        <v>1</v>
      </c>
      <c r="AE10" s="24">
        <v>1</v>
      </c>
      <c r="AF10" s="24">
        <v>0</v>
      </c>
      <c r="AG10" s="24">
        <v>1</v>
      </c>
      <c r="AH10" s="24">
        <v>0</v>
      </c>
      <c r="AI10" s="24">
        <v>0</v>
      </c>
      <c r="AJ10" s="24">
        <v>0</v>
      </c>
      <c r="AK10" s="24">
        <v>0</v>
      </c>
      <c r="AL10" s="24">
        <v>2</v>
      </c>
      <c r="AM10" s="38">
        <f t="shared" si="0"/>
        <v>14</v>
      </c>
      <c r="AN10" s="8">
        <f t="shared" si="1"/>
        <v>2.1</v>
      </c>
      <c r="AO10" s="5"/>
      <c r="AP10" s="5"/>
      <c r="AQ10" s="5"/>
      <c r="AR10" s="5"/>
      <c r="AS10" s="5"/>
      <c r="AT10" s="5"/>
      <c r="AU10" s="5"/>
      <c r="AV10" s="18"/>
      <c r="AW10" s="5"/>
      <c r="AX10" s="5"/>
      <c r="AY10" s="5"/>
      <c r="AZ10" s="5"/>
      <c r="BA10" s="5"/>
      <c r="BB10" s="5"/>
    </row>
    <row r="11" spans="1:54" s="24" customFormat="1" ht="21">
      <c r="A11" s="31" t="s">
        <v>25</v>
      </c>
      <c r="B11" s="31">
        <v>1049730083</v>
      </c>
      <c r="C11" s="31">
        <v>1</v>
      </c>
      <c r="D11" s="31">
        <v>6</v>
      </c>
      <c r="E11" s="32">
        <v>1490501206684</v>
      </c>
      <c r="F11" s="31">
        <v>1</v>
      </c>
      <c r="G11" s="31">
        <v>99</v>
      </c>
      <c r="H11" s="26"/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1</v>
      </c>
      <c r="T11" s="26">
        <v>0</v>
      </c>
      <c r="U11" s="26">
        <v>1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4">
        <v>1</v>
      </c>
      <c r="AD11" s="24">
        <v>1</v>
      </c>
      <c r="AE11" s="24">
        <v>2</v>
      </c>
      <c r="AF11" s="24">
        <v>1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38">
        <f t="shared" si="0"/>
        <v>8</v>
      </c>
      <c r="AN11" s="8">
        <f t="shared" si="1"/>
        <v>1.2</v>
      </c>
      <c r="AO11" s="5"/>
      <c r="AP11" s="5"/>
      <c r="AQ11" s="5"/>
      <c r="AR11" s="5"/>
      <c r="AS11" s="5"/>
      <c r="AT11" s="5"/>
      <c r="AU11" s="5"/>
      <c r="AV11" s="18"/>
      <c r="AW11" s="5"/>
      <c r="AX11" s="5"/>
      <c r="AY11" s="5"/>
      <c r="AZ11" s="5"/>
      <c r="BA11" s="5"/>
      <c r="BB11" s="5"/>
    </row>
    <row r="12" spans="1:54" s="24" customFormat="1" ht="21">
      <c r="A12" s="31" t="s">
        <v>25</v>
      </c>
      <c r="B12" s="31">
        <v>1049730083</v>
      </c>
      <c r="C12" s="31">
        <v>1</v>
      </c>
      <c r="D12" s="31">
        <v>7</v>
      </c>
      <c r="E12" s="32">
        <v>1490501206633</v>
      </c>
      <c r="F12" s="31">
        <v>1</v>
      </c>
      <c r="G12" s="31">
        <v>99</v>
      </c>
      <c r="H12" s="26"/>
      <c r="I12" s="26">
        <v>0</v>
      </c>
      <c r="J12" s="26">
        <v>0</v>
      </c>
      <c r="K12" s="26">
        <v>0</v>
      </c>
      <c r="L12" s="26">
        <v>1</v>
      </c>
      <c r="M12" s="26">
        <v>1</v>
      </c>
      <c r="N12" s="26">
        <v>0</v>
      </c>
      <c r="O12" s="26">
        <v>0</v>
      </c>
      <c r="P12" s="26">
        <v>1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  <c r="V12" s="26">
        <v>1</v>
      </c>
      <c r="W12" s="26">
        <v>0</v>
      </c>
      <c r="X12" s="26">
        <v>1</v>
      </c>
      <c r="Y12" s="26">
        <v>0</v>
      </c>
      <c r="Z12" s="26">
        <v>0</v>
      </c>
      <c r="AA12" s="26">
        <v>0</v>
      </c>
      <c r="AB12" s="26">
        <v>0</v>
      </c>
      <c r="AC12" s="24">
        <v>2</v>
      </c>
      <c r="AD12" s="24">
        <v>1</v>
      </c>
      <c r="AE12" s="24">
        <v>1</v>
      </c>
      <c r="AF12" s="24">
        <v>1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38">
        <f t="shared" si="0"/>
        <v>11</v>
      </c>
      <c r="AN12" s="8">
        <f t="shared" si="1"/>
        <v>1.65</v>
      </c>
      <c r="AO12" s="5"/>
      <c r="AP12" s="5"/>
      <c r="AQ12" s="5"/>
      <c r="AR12" s="5"/>
      <c r="AS12" s="5"/>
      <c r="AT12" s="5"/>
      <c r="AU12" s="5"/>
      <c r="AV12" s="18"/>
      <c r="AW12" s="5"/>
      <c r="AX12" s="5"/>
      <c r="AY12" s="5"/>
      <c r="AZ12" s="5"/>
      <c r="BA12" s="5"/>
      <c r="BB12" s="5"/>
    </row>
    <row r="13" spans="1:54" s="24" customFormat="1" ht="21">
      <c r="A13" s="31" t="s">
        <v>25</v>
      </c>
      <c r="B13" s="31">
        <v>1049730083</v>
      </c>
      <c r="C13" s="31">
        <v>1</v>
      </c>
      <c r="D13" s="31">
        <v>8</v>
      </c>
      <c r="E13" s="32">
        <v>1739902243012</v>
      </c>
      <c r="F13" s="31">
        <v>2</v>
      </c>
      <c r="G13" s="31">
        <v>99</v>
      </c>
      <c r="H13" s="26"/>
      <c r="I13" s="26">
        <v>0</v>
      </c>
      <c r="J13" s="26">
        <v>1</v>
      </c>
      <c r="K13" s="26">
        <v>1</v>
      </c>
      <c r="L13" s="26">
        <v>1</v>
      </c>
      <c r="M13" s="26">
        <v>1</v>
      </c>
      <c r="N13" s="26">
        <v>0</v>
      </c>
      <c r="O13" s="26">
        <v>0</v>
      </c>
      <c r="P13" s="26">
        <v>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4">
        <v>2</v>
      </c>
      <c r="AD13" s="24">
        <v>2</v>
      </c>
      <c r="AE13" s="24">
        <v>1</v>
      </c>
      <c r="AF13" s="24">
        <v>0</v>
      </c>
      <c r="AG13" s="24">
        <v>1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38">
        <f t="shared" si="0"/>
        <v>12</v>
      </c>
      <c r="AN13" s="8">
        <f t="shared" si="1"/>
        <v>1.8</v>
      </c>
      <c r="AO13" s="5"/>
      <c r="AP13" s="5"/>
      <c r="AQ13" s="5"/>
      <c r="AR13" s="5"/>
      <c r="AS13" s="5"/>
      <c r="AT13" s="5"/>
      <c r="AU13" s="5"/>
      <c r="AV13" s="18"/>
      <c r="AW13" s="5"/>
      <c r="AX13" s="5"/>
      <c r="AY13" s="5"/>
      <c r="AZ13" s="5"/>
      <c r="BA13" s="5"/>
      <c r="BB13" s="5"/>
    </row>
    <row r="14" spans="1:54" s="24" customFormat="1" ht="21">
      <c r="A14" s="31" t="s">
        <v>25</v>
      </c>
      <c r="B14" s="31">
        <v>1049730083</v>
      </c>
      <c r="C14" s="31">
        <v>1</v>
      </c>
      <c r="D14" s="31">
        <v>9</v>
      </c>
      <c r="E14" s="32">
        <v>1396000340029</v>
      </c>
      <c r="F14" s="31">
        <v>2</v>
      </c>
      <c r="G14" s="31">
        <v>99</v>
      </c>
      <c r="H14" s="26"/>
      <c r="I14" s="26">
        <v>0</v>
      </c>
      <c r="J14" s="26">
        <v>0</v>
      </c>
      <c r="K14" s="26">
        <v>0</v>
      </c>
      <c r="L14" s="26">
        <v>1</v>
      </c>
      <c r="M14" s="26">
        <v>1</v>
      </c>
      <c r="N14" s="26">
        <v>0</v>
      </c>
      <c r="O14" s="26">
        <v>0</v>
      </c>
      <c r="P14" s="26">
        <v>0</v>
      </c>
      <c r="Q14" s="26">
        <v>1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1</v>
      </c>
      <c r="X14" s="26">
        <v>0</v>
      </c>
      <c r="Y14" s="26">
        <v>0</v>
      </c>
      <c r="Z14" s="26">
        <v>1</v>
      </c>
      <c r="AA14" s="26">
        <v>0</v>
      </c>
      <c r="AB14" s="26">
        <v>0</v>
      </c>
      <c r="AC14" s="24">
        <v>1</v>
      </c>
      <c r="AD14" s="24">
        <v>0</v>
      </c>
      <c r="AE14" s="24">
        <v>2</v>
      </c>
      <c r="AF14" s="24">
        <v>1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38">
        <f t="shared" si="0"/>
        <v>10</v>
      </c>
      <c r="AN14" s="8">
        <f t="shared" si="1"/>
        <v>1.5</v>
      </c>
      <c r="AO14" s="5"/>
      <c r="AP14" s="5"/>
      <c r="AQ14" s="5"/>
      <c r="AR14" s="5"/>
      <c r="AS14" s="5"/>
      <c r="AT14" s="5"/>
      <c r="AU14" s="5"/>
      <c r="AV14" s="18"/>
      <c r="AW14" s="5"/>
      <c r="AX14" s="5"/>
      <c r="AY14" s="5"/>
      <c r="AZ14" s="5"/>
      <c r="BA14" s="5"/>
      <c r="BB14" s="5"/>
    </row>
    <row r="15" spans="1:54" s="24" customFormat="1" ht="21">
      <c r="A15" s="31" t="s">
        <v>25</v>
      </c>
      <c r="B15" s="31">
        <v>1049730083</v>
      </c>
      <c r="C15" s="31">
        <v>1</v>
      </c>
      <c r="D15" s="31">
        <v>10</v>
      </c>
      <c r="E15" s="32">
        <v>1499900474222</v>
      </c>
      <c r="F15" s="31">
        <v>2</v>
      </c>
      <c r="G15" s="31">
        <v>99</v>
      </c>
      <c r="H15" s="26"/>
      <c r="I15" s="26">
        <v>0</v>
      </c>
      <c r="J15" s="26">
        <v>0</v>
      </c>
      <c r="K15" s="26">
        <v>1</v>
      </c>
      <c r="L15" s="26">
        <v>0</v>
      </c>
      <c r="M15" s="26">
        <v>1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1</v>
      </c>
      <c r="Y15" s="26">
        <v>0</v>
      </c>
      <c r="Z15" s="26">
        <v>0</v>
      </c>
      <c r="AA15" s="26">
        <v>0</v>
      </c>
      <c r="AB15" s="26">
        <v>0</v>
      </c>
      <c r="AC15" s="24">
        <v>2</v>
      </c>
      <c r="AD15" s="24">
        <v>1</v>
      </c>
      <c r="AE15" s="24">
        <v>1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38">
        <f t="shared" si="0"/>
        <v>8</v>
      </c>
      <c r="AN15" s="8">
        <f t="shared" si="1"/>
        <v>1.2</v>
      </c>
      <c r="AO15" s="5"/>
      <c r="AP15" s="5"/>
      <c r="AQ15" s="5"/>
      <c r="AR15" s="5"/>
      <c r="AS15" s="5"/>
      <c r="AT15" s="5"/>
      <c r="AU15" s="5"/>
      <c r="AV15" s="18"/>
      <c r="AW15" s="5"/>
      <c r="AX15" s="5"/>
      <c r="AY15" s="5"/>
      <c r="AZ15" s="5"/>
      <c r="BA15" s="5"/>
      <c r="BB15" s="5"/>
    </row>
    <row r="16" spans="1:54" s="24" customFormat="1" ht="21">
      <c r="A16" s="31" t="s">
        <v>25</v>
      </c>
      <c r="B16" s="31">
        <v>1049730083</v>
      </c>
      <c r="C16" s="31">
        <v>1</v>
      </c>
      <c r="D16" s="31">
        <v>11</v>
      </c>
      <c r="E16" s="32">
        <v>1490501204665</v>
      </c>
      <c r="F16" s="31">
        <v>2</v>
      </c>
      <c r="G16" s="31">
        <v>99</v>
      </c>
      <c r="H16" s="26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0</v>
      </c>
      <c r="S16" s="26">
        <v>0</v>
      </c>
      <c r="T16" s="26">
        <v>0</v>
      </c>
      <c r="U16" s="26">
        <v>1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4">
        <v>0</v>
      </c>
      <c r="AD16" s="24">
        <v>1</v>
      </c>
      <c r="AE16" s="24">
        <v>0</v>
      </c>
      <c r="AF16" s="24">
        <v>1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38">
        <f t="shared" si="0"/>
        <v>4</v>
      </c>
      <c r="AN16" s="8">
        <f t="shared" si="1"/>
        <v>0.6</v>
      </c>
      <c r="AO16" s="5"/>
      <c r="AP16" s="5"/>
      <c r="AQ16" s="5"/>
      <c r="AR16" s="5"/>
      <c r="AS16" s="5"/>
      <c r="AT16" s="5"/>
      <c r="AU16" s="5"/>
      <c r="AV16" s="18"/>
      <c r="AW16" s="5"/>
      <c r="AX16" s="5"/>
      <c r="AY16" s="5"/>
      <c r="AZ16" s="5"/>
      <c r="BA16" s="5"/>
      <c r="BB16" s="5"/>
    </row>
    <row r="17" spans="1:54" s="24" customFormat="1" ht="21">
      <c r="A17" s="31" t="s">
        <v>25</v>
      </c>
      <c r="B17" s="31">
        <v>1049730083</v>
      </c>
      <c r="C17" s="31">
        <v>1</v>
      </c>
      <c r="D17" s="31">
        <v>12</v>
      </c>
      <c r="E17" s="32">
        <v>1490501204576</v>
      </c>
      <c r="F17" s="31">
        <v>2</v>
      </c>
      <c r="G17" s="31">
        <v>99</v>
      </c>
      <c r="H17" s="26"/>
      <c r="I17" s="26">
        <v>0</v>
      </c>
      <c r="J17" s="26">
        <v>1</v>
      </c>
      <c r="K17" s="26">
        <v>1</v>
      </c>
      <c r="L17" s="26">
        <v>1</v>
      </c>
      <c r="M17" s="26">
        <v>0</v>
      </c>
      <c r="N17" s="26">
        <v>1</v>
      </c>
      <c r="O17" s="26">
        <v>0</v>
      </c>
      <c r="P17" s="26">
        <v>0</v>
      </c>
      <c r="Q17" s="26">
        <v>0</v>
      </c>
      <c r="R17" s="26">
        <v>1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26">
        <v>1</v>
      </c>
      <c r="AB17" s="26">
        <v>0</v>
      </c>
      <c r="AC17" s="24">
        <v>0</v>
      </c>
      <c r="AD17" s="24">
        <v>1</v>
      </c>
      <c r="AE17" s="24">
        <v>0</v>
      </c>
      <c r="AF17" s="24">
        <v>1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38">
        <f t="shared" si="0"/>
        <v>9</v>
      </c>
      <c r="AN17" s="8">
        <f t="shared" si="1"/>
        <v>1.35</v>
      </c>
      <c r="AO17" s="5"/>
      <c r="AP17" s="5"/>
      <c r="AQ17" s="5"/>
      <c r="AR17" s="5"/>
      <c r="AS17" s="5"/>
      <c r="AT17" s="5"/>
      <c r="AU17" s="5"/>
      <c r="AV17" s="18"/>
      <c r="AW17" s="5"/>
      <c r="AX17" s="5"/>
      <c r="AY17" s="5"/>
      <c r="AZ17" s="5"/>
      <c r="BA17" s="5"/>
      <c r="BB17" s="5"/>
    </row>
    <row r="18" spans="1:54" s="24" customFormat="1" ht="21">
      <c r="A18" s="31" t="s">
        <v>25</v>
      </c>
      <c r="B18" s="31">
        <v>1049730083</v>
      </c>
      <c r="C18" s="31">
        <v>1</v>
      </c>
      <c r="D18" s="31">
        <v>13</v>
      </c>
      <c r="E18" s="32">
        <v>1103100917011</v>
      </c>
      <c r="F18" s="31">
        <v>2</v>
      </c>
      <c r="G18" s="31">
        <v>99</v>
      </c>
      <c r="H18" s="26"/>
      <c r="I18" s="26">
        <v>1</v>
      </c>
      <c r="J18" s="26">
        <v>0</v>
      </c>
      <c r="K18" s="26">
        <v>0</v>
      </c>
      <c r="L18" s="26">
        <v>1</v>
      </c>
      <c r="M18" s="26">
        <v>1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</v>
      </c>
      <c r="X18" s="26">
        <v>1</v>
      </c>
      <c r="Y18" s="26">
        <v>0</v>
      </c>
      <c r="Z18" s="26">
        <v>1</v>
      </c>
      <c r="AA18" s="26">
        <v>1</v>
      </c>
      <c r="AB18" s="26">
        <v>0</v>
      </c>
      <c r="AC18" s="24">
        <v>1</v>
      </c>
      <c r="AD18" s="24">
        <v>1</v>
      </c>
      <c r="AE18" s="24">
        <v>2</v>
      </c>
      <c r="AF18" s="24">
        <v>1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38">
        <f t="shared" si="0"/>
        <v>12</v>
      </c>
      <c r="AN18" s="8">
        <f t="shared" si="1"/>
        <v>1.8</v>
      </c>
      <c r="AO18" s="5"/>
      <c r="AP18" s="5"/>
      <c r="AQ18" s="5"/>
      <c r="AR18" s="5"/>
      <c r="AS18" s="5"/>
      <c r="AT18" s="5"/>
      <c r="AU18" s="5"/>
      <c r="AV18" s="18"/>
      <c r="AW18" s="5"/>
      <c r="AX18" s="5"/>
      <c r="AY18" s="5"/>
      <c r="AZ18" s="5"/>
      <c r="BA18" s="5"/>
      <c r="BB18" s="5"/>
    </row>
    <row r="19" spans="1:54" s="24" customFormat="1" ht="21">
      <c r="A19" s="31" t="s">
        <v>25</v>
      </c>
      <c r="B19" s="31">
        <v>1049730083</v>
      </c>
      <c r="C19" s="31">
        <v>1</v>
      </c>
      <c r="D19" s="31">
        <v>14</v>
      </c>
      <c r="E19" s="32">
        <v>1100401279054</v>
      </c>
      <c r="F19" s="31">
        <v>2</v>
      </c>
      <c r="G19" s="31">
        <v>99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1</v>
      </c>
      <c r="R19" s="26">
        <v>0</v>
      </c>
      <c r="S19" s="26">
        <v>0</v>
      </c>
      <c r="T19" s="26">
        <v>0</v>
      </c>
      <c r="U19" s="26">
        <v>0</v>
      </c>
      <c r="V19" s="26">
        <v>1</v>
      </c>
      <c r="W19" s="26">
        <v>1</v>
      </c>
      <c r="X19" s="26">
        <v>1</v>
      </c>
      <c r="Y19" s="26">
        <v>0</v>
      </c>
      <c r="Z19" s="26">
        <v>1</v>
      </c>
      <c r="AA19" s="26">
        <v>1</v>
      </c>
      <c r="AB19" s="26">
        <v>0</v>
      </c>
      <c r="AC19" s="24">
        <v>1</v>
      </c>
      <c r="AD19" s="24">
        <v>1</v>
      </c>
      <c r="AE19" s="24">
        <v>1</v>
      </c>
      <c r="AF19" s="24">
        <v>1</v>
      </c>
      <c r="AG19" s="24">
        <v>2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38">
        <f t="shared" si="0"/>
        <v>13</v>
      </c>
      <c r="AN19" s="8">
        <f t="shared" si="1"/>
        <v>1.95</v>
      </c>
      <c r="AO19" s="5"/>
      <c r="AP19" s="5"/>
      <c r="AQ19" s="5"/>
      <c r="AR19" s="5"/>
      <c r="AS19" s="5"/>
      <c r="AT19" s="5"/>
      <c r="AU19" s="5"/>
      <c r="AV19" s="18"/>
      <c r="AW19" s="5"/>
      <c r="AX19" s="5"/>
      <c r="AY19" s="5"/>
      <c r="AZ19" s="5"/>
      <c r="BA19" s="5"/>
      <c r="BB19" s="5"/>
    </row>
    <row r="20" spans="1:54" s="24" customFormat="1" ht="21">
      <c r="A20" s="33" t="s">
        <v>25</v>
      </c>
      <c r="B20" s="33">
        <v>1049730083</v>
      </c>
      <c r="C20" s="33">
        <v>2</v>
      </c>
      <c r="D20" s="33">
        <v>15</v>
      </c>
      <c r="E20" s="34">
        <v>1499900457221</v>
      </c>
      <c r="F20" s="33">
        <v>2</v>
      </c>
      <c r="G20" s="33">
        <v>99</v>
      </c>
      <c r="H20" s="26"/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</v>
      </c>
      <c r="W20" s="26">
        <v>0</v>
      </c>
      <c r="X20" s="26">
        <v>1</v>
      </c>
      <c r="Y20" s="26">
        <v>0</v>
      </c>
      <c r="Z20" s="26">
        <v>0</v>
      </c>
      <c r="AA20" s="26">
        <v>0</v>
      </c>
      <c r="AB20" s="26">
        <v>0</v>
      </c>
      <c r="AC20" s="24">
        <v>1</v>
      </c>
      <c r="AD20" s="24">
        <v>1</v>
      </c>
      <c r="AE20" s="24">
        <v>1</v>
      </c>
      <c r="AF20" s="24">
        <v>1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38">
        <f t="shared" si="0"/>
        <v>6</v>
      </c>
      <c r="AN20" s="8">
        <f t="shared" si="1"/>
        <v>0.9</v>
      </c>
      <c r="AO20" s="5"/>
      <c r="AP20" s="5"/>
      <c r="AQ20" s="5"/>
      <c r="AR20" s="5"/>
      <c r="AS20" s="5"/>
      <c r="AT20" s="5"/>
      <c r="AU20" s="5"/>
      <c r="AV20" s="18"/>
      <c r="AW20" s="5"/>
      <c r="AX20" s="5"/>
      <c r="AY20" s="5"/>
      <c r="AZ20" s="5"/>
      <c r="BA20" s="5"/>
      <c r="BB20" s="5"/>
    </row>
    <row r="21" spans="1:48" s="5" customFormat="1" ht="23.25">
      <c r="A21" s="103"/>
      <c r="B21" s="103"/>
      <c r="C21" s="103"/>
      <c r="D21" s="103"/>
      <c r="E21" s="104"/>
      <c r="F21" s="103"/>
      <c r="G21" s="103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7">
        <f>AVERAGE(AM6:AM20)</f>
        <v>10.133333333333333</v>
      </c>
      <c r="AN21" s="118" t="s">
        <v>70</v>
      </c>
      <c r="AV21" s="18"/>
    </row>
    <row r="22" spans="1:48" s="5" customFormat="1" ht="23.25">
      <c r="A22" s="103"/>
      <c r="B22" s="103"/>
      <c r="C22" s="103"/>
      <c r="D22" s="103"/>
      <c r="E22" s="104"/>
      <c r="F22" s="103"/>
      <c r="G22" s="103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3">
        <f>STDEV(AM6:AM20)</f>
        <v>2.774029216723951</v>
      </c>
      <c r="AN22" s="114" t="s">
        <v>68</v>
      </c>
      <c r="AV22" s="18"/>
    </row>
    <row r="23" spans="1:54" ht="21">
      <c r="A23" s="21"/>
      <c r="B23" s="21"/>
      <c r="C23" s="21"/>
      <c r="D23" s="21"/>
      <c r="E23" s="21"/>
      <c r="F23" s="21"/>
      <c r="G23" s="21"/>
      <c r="H23" s="7" t="s">
        <v>13</v>
      </c>
      <c r="I23" s="8">
        <f aca="true" t="shared" si="2" ref="I23:AM23">SUM(I6:I20)</f>
        <v>4</v>
      </c>
      <c r="J23" s="8">
        <f t="shared" si="2"/>
        <v>6</v>
      </c>
      <c r="K23" s="8">
        <f t="shared" si="2"/>
        <v>3</v>
      </c>
      <c r="L23" s="8">
        <f t="shared" si="2"/>
        <v>7</v>
      </c>
      <c r="M23" s="8">
        <f t="shared" si="2"/>
        <v>7</v>
      </c>
      <c r="N23" s="8">
        <f t="shared" si="2"/>
        <v>1</v>
      </c>
      <c r="O23" s="8">
        <f t="shared" si="2"/>
        <v>0</v>
      </c>
      <c r="P23" s="8">
        <f t="shared" si="2"/>
        <v>4</v>
      </c>
      <c r="Q23" s="8">
        <f t="shared" si="2"/>
        <v>4</v>
      </c>
      <c r="R23" s="8">
        <f t="shared" si="2"/>
        <v>2</v>
      </c>
      <c r="S23" s="8">
        <f t="shared" si="2"/>
        <v>1</v>
      </c>
      <c r="T23" s="8">
        <f t="shared" si="2"/>
        <v>3</v>
      </c>
      <c r="U23" s="8">
        <f t="shared" si="2"/>
        <v>5</v>
      </c>
      <c r="V23" s="8">
        <f t="shared" si="2"/>
        <v>8</v>
      </c>
      <c r="W23" s="8">
        <f t="shared" si="2"/>
        <v>5</v>
      </c>
      <c r="X23" s="8">
        <f t="shared" si="2"/>
        <v>8</v>
      </c>
      <c r="Y23" s="8">
        <f t="shared" si="2"/>
        <v>1</v>
      </c>
      <c r="Z23" s="8">
        <f t="shared" si="2"/>
        <v>6</v>
      </c>
      <c r="AA23" s="8">
        <f t="shared" si="2"/>
        <v>6</v>
      </c>
      <c r="AB23" s="8">
        <f t="shared" si="2"/>
        <v>1</v>
      </c>
      <c r="AC23" s="8">
        <f t="shared" si="2"/>
        <v>17</v>
      </c>
      <c r="AD23" s="8">
        <f t="shared" si="2"/>
        <v>12</v>
      </c>
      <c r="AE23" s="8">
        <f t="shared" si="2"/>
        <v>16</v>
      </c>
      <c r="AF23" s="8">
        <f t="shared" si="2"/>
        <v>12</v>
      </c>
      <c r="AG23" s="8">
        <f t="shared" si="2"/>
        <v>9</v>
      </c>
      <c r="AH23" s="8">
        <f t="shared" si="2"/>
        <v>0</v>
      </c>
      <c r="AI23" s="8">
        <f t="shared" si="2"/>
        <v>0</v>
      </c>
      <c r="AJ23" s="8">
        <f t="shared" si="2"/>
        <v>0</v>
      </c>
      <c r="AK23" s="8">
        <f t="shared" si="2"/>
        <v>0</v>
      </c>
      <c r="AL23" s="8">
        <f t="shared" si="2"/>
        <v>4</v>
      </c>
      <c r="AM23" s="39">
        <f t="shared" si="2"/>
        <v>152</v>
      </c>
      <c r="AN23" s="17"/>
      <c r="AW23" s="12"/>
      <c r="AX23" s="12"/>
      <c r="AY23" s="12"/>
      <c r="AZ23" s="12"/>
      <c r="BA23" s="12"/>
      <c r="BB23" s="12"/>
    </row>
    <row r="24" spans="1:54" ht="21">
      <c r="A24" s="21"/>
      <c r="B24" s="21"/>
      <c r="C24" s="21"/>
      <c r="D24" s="21"/>
      <c r="E24" s="21"/>
      <c r="F24" s="21"/>
      <c r="G24" s="21"/>
      <c r="H24" s="7" t="s">
        <v>14</v>
      </c>
      <c r="I24" s="8">
        <f aca="true" t="shared" si="3" ref="I24:AM24">AVERAGE(I6:I20)</f>
        <v>0.26666666666666666</v>
      </c>
      <c r="J24" s="8">
        <f t="shared" si="3"/>
        <v>0.4</v>
      </c>
      <c r="K24" s="8">
        <f t="shared" si="3"/>
        <v>0.2</v>
      </c>
      <c r="L24" s="8">
        <f t="shared" si="3"/>
        <v>0.4666666666666667</v>
      </c>
      <c r="M24" s="8">
        <f t="shared" si="3"/>
        <v>0.4666666666666667</v>
      </c>
      <c r="N24" s="8">
        <f t="shared" si="3"/>
        <v>0.06666666666666667</v>
      </c>
      <c r="O24" s="8">
        <f t="shared" si="3"/>
        <v>0</v>
      </c>
      <c r="P24" s="8">
        <f t="shared" si="3"/>
        <v>0.26666666666666666</v>
      </c>
      <c r="Q24" s="8">
        <f t="shared" si="3"/>
        <v>0.26666666666666666</v>
      </c>
      <c r="R24" s="8">
        <f t="shared" si="3"/>
        <v>0.13333333333333333</v>
      </c>
      <c r="S24" s="8">
        <f t="shared" si="3"/>
        <v>0.06666666666666667</v>
      </c>
      <c r="T24" s="8">
        <f t="shared" si="3"/>
        <v>0.2</v>
      </c>
      <c r="U24" s="8">
        <f t="shared" si="3"/>
        <v>0.3333333333333333</v>
      </c>
      <c r="V24" s="8">
        <f t="shared" si="3"/>
        <v>0.5333333333333333</v>
      </c>
      <c r="W24" s="8">
        <f t="shared" si="3"/>
        <v>0.3333333333333333</v>
      </c>
      <c r="X24" s="8">
        <f t="shared" si="3"/>
        <v>0.5333333333333333</v>
      </c>
      <c r="Y24" s="8">
        <f t="shared" si="3"/>
        <v>0.06666666666666667</v>
      </c>
      <c r="Z24" s="8">
        <f t="shared" si="3"/>
        <v>0.4</v>
      </c>
      <c r="AA24" s="8">
        <f t="shared" si="3"/>
        <v>0.4</v>
      </c>
      <c r="AB24" s="8">
        <f t="shared" si="3"/>
        <v>0.06666666666666667</v>
      </c>
      <c r="AC24" s="8">
        <f t="shared" si="3"/>
        <v>1.1333333333333333</v>
      </c>
      <c r="AD24" s="8">
        <f t="shared" si="3"/>
        <v>0.8</v>
      </c>
      <c r="AE24" s="8">
        <f t="shared" si="3"/>
        <v>1.0666666666666667</v>
      </c>
      <c r="AF24" s="8">
        <f t="shared" si="3"/>
        <v>0.8</v>
      </c>
      <c r="AG24" s="8">
        <f t="shared" si="3"/>
        <v>0.6</v>
      </c>
      <c r="AH24" s="8">
        <f t="shared" si="3"/>
        <v>0</v>
      </c>
      <c r="AI24" s="8">
        <f t="shared" si="3"/>
        <v>0</v>
      </c>
      <c r="AJ24" s="8">
        <f t="shared" si="3"/>
        <v>0</v>
      </c>
      <c r="AK24" s="8">
        <f t="shared" si="3"/>
        <v>0</v>
      </c>
      <c r="AL24" s="8">
        <f t="shared" si="3"/>
        <v>0.26666666666666666</v>
      </c>
      <c r="AM24" s="39">
        <f t="shared" si="3"/>
        <v>10.133333333333333</v>
      </c>
      <c r="AN24" s="17"/>
      <c r="AW24" s="12"/>
      <c r="AX24" s="12"/>
      <c r="AY24" s="12"/>
      <c r="AZ24" s="12"/>
      <c r="BA24" s="12"/>
      <c r="BB24" s="12"/>
    </row>
    <row r="25" spans="1:54" ht="21">
      <c r="A25" s="21"/>
      <c r="B25" s="21"/>
      <c r="C25" s="21"/>
      <c r="D25" s="21"/>
      <c r="E25" s="21"/>
      <c r="F25" s="21"/>
      <c r="G25" s="21"/>
      <c r="H25" s="7" t="s">
        <v>15</v>
      </c>
      <c r="I25" s="8">
        <f aca="true" t="shared" si="4" ref="I25:AM25">_xlfn.STDEV.S(I6:I20)</f>
        <v>0.45773770821706344</v>
      </c>
      <c r="J25" s="8">
        <f t="shared" si="4"/>
        <v>0.50709255283711</v>
      </c>
      <c r="K25" s="8">
        <f t="shared" si="4"/>
        <v>0.4140393356054125</v>
      </c>
      <c r="L25" s="8">
        <f t="shared" si="4"/>
        <v>0.5163977794943222</v>
      </c>
      <c r="M25" s="8">
        <f t="shared" si="4"/>
        <v>0.5163977794943222</v>
      </c>
      <c r="N25" s="8">
        <f t="shared" si="4"/>
        <v>0.2581988897471611</v>
      </c>
      <c r="O25" s="8">
        <f t="shared" si="4"/>
        <v>0</v>
      </c>
      <c r="P25" s="8">
        <f t="shared" si="4"/>
        <v>0.45773770821706344</v>
      </c>
      <c r="Q25" s="8">
        <f t="shared" si="4"/>
        <v>0.45773770821706344</v>
      </c>
      <c r="R25" s="8">
        <f t="shared" si="4"/>
        <v>0.3518657752744984</v>
      </c>
      <c r="S25" s="8">
        <f t="shared" si="4"/>
        <v>0.2581988897471611</v>
      </c>
      <c r="T25" s="8">
        <f t="shared" si="4"/>
        <v>0.4140393356054125</v>
      </c>
      <c r="U25" s="8">
        <f t="shared" si="4"/>
        <v>0.4879500364742666</v>
      </c>
      <c r="V25" s="8">
        <f t="shared" si="4"/>
        <v>0.5163977794943222</v>
      </c>
      <c r="W25" s="8">
        <f t="shared" si="4"/>
        <v>0.4879500364742666</v>
      </c>
      <c r="X25" s="8">
        <f t="shared" si="4"/>
        <v>0.5163977794943222</v>
      </c>
      <c r="Y25" s="8">
        <f t="shared" si="4"/>
        <v>0.2581988897471611</v>
      </c>
      <c r="Z25" s="8">
        <f t="shared" si="4"/>
        <v>0.50709255283711</v>
      </c>
      <c r="AA25" s="8">
        <f t="shared" si="4"/>
        <v>0.50709255283711</v>
      </c>
      <c r="AB25" s="8">
        <f t="shared" si="4"/>
        <v>0.2581988897471611</v>
      </c>
      <c r="AC25" s="8">
        <f t="shared" si="4"/>
        <v>0.6399404734221844</v>
      </c>
      <c r="AD25" s="8">
        <f t="shared" si="4"/>
        <v>0.5606119105813882</v>
      </c>
      <c r="AE25" s="8">
        <f t="shared" si="4"/>
        <v>0.5936168397046637</v>
      </c>
      <c r="AF25" s="8">
        <f t="shared" si="4"/>
        <v>0.5606119105813882</v>
      </c>
      <c r="AG25" s="8">
        <f t="shared" si="4"/>
        <v>0.6324555320336759</v>
      </c>
      <c r="AH25" s="8">
        <f t="shared" si="4"/>
        <v>0</v>
      </c>
      <c r="AI25" s="8">
        <f t="shared" si="4"/>
        <v>0</v>
      </c>
      <c r="AJ25" s="8">
        <f t="shared" si="4"/>
        <v>0</v>
      </c>
      <c r="AK25" s="8">
        <f t="shared" si="4"/>
        <v>0</v>
      </c>
      <c r="AL25" s="8">
        <f t="shared" si="4"/>
        <v>0.7037315505489968</v>
      </c>
      <c r="AM25" s="39">
        <f t="shared" si="4"/>
        <v>2.774029216723951</v>
      </c>
      <c r="AN25" s="17"/>
      <c r="AW25" s="12"/>
      <c r="AX25" s="12"/>
      <c r="AY25" s="12"/>
      <c r="AZ25" s="12"/>
      <c r="BA25" s="12"/>
      <c r="BB25" s="12"/>
    </row>
    <row r="27" spans="9:54" ht="21">
      <c r="I27" s="22">
        <f aca="true" t="shared" si="5" ref="I27:AL27">COUNTBLANK(I6:I20)</f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0</v>
      </c>
      <c r="R27" s="22">
        <f t="shared" si="5"/>
        <v>0</v>
      </c>
      <c r="S27" s="22">
        <f t="shared" si="5"/>
        <v>0</v>
      </c>
      <c r="T27" s="22">
        <f t="shared" si="5"/>
        <v>0</v>
      </c>
      <c r="U27" s="22">
        <f t="shared" si="5"/>
        <v>0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2">
        <f t="shared" si="5"/>
        <v>0</v>
      </c>
      <c r="Z27" s="22">
        <f t="shared" si="5"/>
        <v>0</v>
      </c>
      <c r="AA27" s="22">
        <f t="shared" si="5"/>
        <v>0</v>
      </c>
      <c r="AB27" s="22">
        <f t="shared" si="5"/>
        <v>0</v>
      </c>
      <c r="AC27" s="22">
        <f t="shared" si="5"/>
        <v>0</v>
      </c>
      <c r="AD27" s="22">
        <f t="shared" si="5"/>
        <v>0</v>
      </c>
      <c r="AE27" s="22">
        <f t="shared" si="5"/>
        <v>0</v>
      </c>
      <c r="AF27" s="22">
        <f t="shared" si="5"/>
        <v>0</v>
      </c>
      <c r="AG27" s="22">
        <f t="shared" si="5"/>
        <v>0</v>
      </c>
      <c r="AH27" s="22">
        <f t="shared" si="5"/>
        <v>0</v>
      </c>
      <c r="AI27" s="22">
        <f t="shared" si="5"/>
        <v>0</v>
      </c>
      <c r="AJ27" s="22">
        <f t="shared" si="5"/>
        <v>0</v>
      </c>
      <c r="AK27" s="22">
        <f t="shared" si="5"/>
        <v>0</v>
      </c>
      <c r="AL27" s="22">
        <f t="shared" si="5"/>
        <v>0</v>
      </c>
      <c r="AN27" s="9" t="s">
        <v>16</v>
      </c>
      <c r="AO27" s="9">
        <f>COUNTA(AM6:AM20)</f>
        <v>15</v>
      </c>
      <c r="AW27" s="12"/>
      <c r="AX27" s="12"/>
      <c r="AY27" s="12"/>
      <c r="AZ27" s="12"/>
      <c r="BA27" s="12"/>
      <c r="BB27" s="12"/>
    </row>
    <row r="28" spans="40:54" ht="21">
      <c r="AN28" s="9" t="s">
        <v>12</v>
      </c>
      <c r="AO28" s="9">
        <f>COUNTIF(H6:H20,"ขาดสอบ")</f>
        <v>0</v>
      </c>
      <c r="AW28" s="12"/>
      <c r="AX28" s="12"/>
      <c r="AY28" s="12"/>
      <c r="AZ28" s="12"/>
      <c r="BA28" s="12"/>
      <c r="BB28" s="12"/>
    </row>
    <row r="29" spans="40:54" ht="21">
      <c r="AN29" s="9" t="s">
        <v>17</v>
      </c>
      <c r="AO29" s="9">
        <f>AO27-AO28</f>
        <v>15</v>
      </c>
      <c r="AW29" s="12"/>
      <c r="AX29" s="12"/>
      <c r="AY29" s="12"/>
      <c r="AZ29" s="12"/>
      <c r="BA29" s="12"/>
      <c r="BB29" s="12"/>
    </row>
    <row r="30" spans="40:54" ht="21">
      <c r="AN30" s="9" t="s">
        <v>18</v>
      </c>
      <c r="AO30" s="10">
        <f>MAX(AV6:AV20)</f>
        <v>0</v>
      </c>
      <c r="AW30" s="12"/>
      <c r="AX30" s="12"/>
      <c r="AY30" s="12"/>
      <c r="AZ30" s="12"/>
      <c r="BA30" s="12"/>
      <c r="BB30" s="12"/>
    </row>
    <row r="31" spans="40:54" ht="21">
      <c r="AN31" s="9" t="s">
        <v>19</v>
      </c>
      <c r="AO31" s="11">
        <f>MIN(AV6:AV20)</f>
        <v>0</v>
      </c>
      <c r="AW31" s="12"/>
      <c r="AX31" s="12"/>
      <c r="AY31" s="12"/>
      <c r="AZ31" s="12"/>
      <c r="BA31" s="12"/>
      <c r="BB31" s="12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2">
    <cfRule type="cellIs" priority="31" dxfId="1" operator="equal">
      <formula>$AO$31</formula>
    </cfRule>
    <cfRule type="cellIs" priority="32" dxfId="8" operator="equal">
      <formula>$AO$30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B31"/>
  <sheetViews>
    <sheetView zoomScale="60" zoomScaleNormal="60" zoomScalePageLayoutView="0" workbookViewId="0" topLeftCell="A1">
      <selection activeCell="AL24" sqref="AL24"/>
    </sheetView>
  </sheetViews>
  <sheetFormatPr defaultColWidth="8.57421875" defaultRowHeight="15"/>
  <cols>
    <col min="1" max="1" width="13.421875" style="35" customWidth="1"/>
    <col min="2" max="2" width="14.8515625" style="35" customWidth="1"/>
    <col min="3" max="3" width="7.421875" style="35" customWidth="1"/>
    <col min="4" max="4" width="6.421875" style="35" customWidth="1"/>
    <col min="5" max="5" width="22.140625" style="35" customWidth="1"/>
    <col min="6" max="6" width="5.140625" style="35" customWidth="1"/>
    <col min="7" max="7" width="10.421875" style="35" customWidth="1"/>
    <col min="8" max="8" width="8.57421875" style="35" customWidth="1"/>
    <col min="9" max="38" width="5.57421875" style="40" customWidth="1"/>
    <col min="39" max="39" width="6.421875" style="35" customWidth="1"/>
    <col min="40" max="40" width="11.8515625" style="41" customWidth="1"/>
    <col min="41" max="46" width="5.57421875" style="41" customWidth="1"/>
    <col min="47" max="54" width="8.57421875" style="41" customWidth="1"/>
    <col min="55" max="16384" width="8.57421875" style="35" customWidth="1"/>
  </cols>
  <sheetData>
    <row r="1" spans="2:19" ht="21">
      <c r="B1" s="184" t="s">
        <v>20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ht="21">
      <c r="B2" s="36" t="s">
        <v>24</v>
      </c>
    </row>
    <row r="3" spans="1:40" ht="40.5" customHeight="1">
      <c r="A3" s="185" t="s">
        <v>0</v>
      </c>
      <c r="B3" s="188" t="s">
        <v>1</v>
      </c>
      <c r="C3" s="189" t="s">
        <v>2</v>
      </c>
      <c r="D3" s="188" t="s">
        <v>3</v>
      </c>
      <c r="E3" s="188" t="s">
        <v>21</v>
      </c>
      <c r="F3" s="188" t="s">
        <v>4</v>
      </c>
      <c r="G3" s="188" t="s">
        <v>5</v>
      </c>
      <c r="H3" s="192" t="s">
        <v>23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80" t="s">
        <v>7</v>
      </c>
      <c r="AN3" s="182" t="s">
        <v>8</v>
      </c>
    </row>
    <row r="4" spans="1:40" ht="21">
      <c r="A4" s="186"/>
      <c r="B4" s="188"/>
      <c r="C4" s="190"/>
      <c r="D4" s="188"/>
      <c r="E4" s="188"/>
      <c r="F4" s="188"/>
      <c r="G4" s="188"/>
      <c r="H4" s="42" t="s">
        <v>9</v>
      </c>
      <c r="I4" s="43">
        <v>1</v>
      </c>
      <c r="J4" s="43">
        <v>2</v>
      </c>
      <c r="K4" s="43">
        <v>3</v>
      </c>
      <c r="L4" s="43">
        <v>4</v>
      </c>
      <c r="M4" s="43">
        <v>5</v>
      </c>
      <c r="N4" s="43">
        <v>6</v>
      </c>
      <c r="O4" s="43">
        <v>7</v>
      </c>
      <c r="P4" s="43">
        <v>8</v>
      </c>
      <c r="Q4" s="43">
        <v>9</v>
      </c>
      <c r="R4" s="43">
        <v>10</v>
      </c>
      <c r="S4" s="43">
        <v>11</v>
      </c>
      <c r="T4" s="43">
        <v>12</v>
      </c>
      <c r="U4" s="43">
        <v>13</v>
      </c>
      <c r="V4" s="43">
        <v>14</v>
      </c>
      <c r="W4" s="43">
        <v>15</v>
      </c>
      <c r="X4" s="43">
        <v>16</v>
      </c>
      <c r="Y4" s="43">
        <v>17</v>
      </c>
      <c r="Z4" s="43">
        <v>18</v>
      </c>
      <c r="AA4" s="43">
        <v>19</v>
      </c>
      <c r="AB4" s="43">
        <v>20</v>
      </c>
      <c r="AC4" s="43">
        <v>21</v>
      </c>
      <c r="AD4" s="43">
        <v>22</v>
      </c>
      <c r="AE4" s="43">
        <v>23</v>
      </c>
      <c r="AF4" s="43">
        <v>24</v>
      </c>
      <c r="AG4" s="43">
        <v>25</v>
      </c>
      <c r="AH4" s="43">
        <v>26</v>
      </c>
      <c r="AI4" s="43">
        <v>27</v>
      </c>
      <c r="AJ4" s="43">
        <v>28</v>
      </c>
      <c r="AK4" s="43">
        <v>29</v>
      </c>
      <c r="AL4" s="43">
        <v>30</v>
      </c>
      <c r="AM4" s="181"/>
      <c r="AN4" s="183"/>
    </row>
    <row r="5" spans="1:40" ht="21">
      <c r="A5" s="187"/>
      <c r="B5" s="188"/>
      <c r="C5" s="191"/>
      <c r="D5" s="188"/>
      <c r="E5" s="188"/>
      <c r="F5" s="188"/>
      <c r="G5" s="188"/>
      <c r="H5" s="44" t="s">
        <v>10</v>
      </c>
      <c r="I5" s="45">
        <v>1</v>
      </c>
      <c r="J5" s="45">
        <v>1</v>
      </c>
      <c r="K5" s="45">
        <v>1.5</v>
      </c>
      <c r="L5" s="45">
        <v>1</v>
      </c>
      <c r="M5" s="45">
        <v>1</v>
      </c>
      <c r="N5" s="45">
        <v>1</v>
      </c>
      <c r="O5" s="45">
        <v>1.5</v>
      </c>
      <c r="P5" s="45">
        <v>1</v>
      </c>
      <c r="Q5" s="45">
        <v>1</v>
      </c>
      <c r="R5" s="45">
        <v>1</v>
      </c>
      <c r="S5" s="45">
        <v>1.5</v>
      </c>
      <c r="T5" s="45">
        <v>1</v>
      </c>
      <c r="U5" s="45">
        <v>1</v>
      </c>
      <c r="V5" s="45">
        <v>1.5</v>
      </c>
      <c r="W5" s="45">
        <v>2</v>
      </c>
      <c r="X5" s="45">
        <v>1</v>
      </c>
      <c r="Y5" s="45">
        <v>1</v>
      </c>
      <c r="Z5" s="46">
        <v>1</v>
      </c>
      <c r="AA5" s="46">
        <v>1</v>
      </c>
      <c r="AB5" s="46">
        <v>1</v>
      </c>
      <c r="AC5" s="46">
        <v>1.5</v>
      </c>
      <c r="AD5" s="46">
        <v>1.5</v>
      </c>
      <c r="AE5" s="46">
        <v>1</v>
      </c>
      <c r="AF5" s="46">
        <v>1.5</v>
      </c>
      <c r="AG5" s="46">
        <v>1</v>
      </c>
      <c r="AH5" s="47">
        <v>1</v>
      </c>
      <c r="AI5" s="47">
        <v>1</v>
      </c>
      <c r="AJ5" s="47">
        <v>1</v>
      </c>
      <c r="AK5" s="47">
        <v>1.5</v>
      </c>
      <c r="AL5" s="46">
        <v>1</v>
      </c>
      <c r="AM5" s="37">
        <f>SUM(I5:AL5)</f>
        <v>35</v>
      </c>
      <c r="AN5" s="48" t="s">
        <v>11</v>
      </c>
    </row>
    <row r="6" spans="1:54" s="53" customFormat="1" ht="21">
      <c r="A6" s="54" t="s">
        <v>25</v>
      </c>
      <c r="B6" s="54">
        <v>1049730083</v>
      </c>
      <c r="C6" s="54">
        <v>1</v>
      </c>
      <c r="D6" s="54">
        <v>1</v>
      </c>
      <c r="E6" s="55">
        <v>1749700118934</v>
      </c>
      <c r="F6" s="54">
        <v>1</v>
      </c>
      <c r="G6" s="54">
        <v>99</v>
      </c>
      <c r="H6" s="51"/>
      <c r="I6" s="52">
        <v>1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1.5</v>
      </c>
      <c r="P6" s="52">
        <v>0</v>
      </c>
      <c r="Q6" s="52">
        <v>0</v>
      </c>
      <c r="R6" s="52">
        <v>1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1</v>
      </c>
      <c r="Z6" s="52">
        <v>0</v>
      </c>
      <c r="AA6" s="52">
        <v>1</v>
      </c>
      <c r="AB6" s="52">
        <v>1</v>
      </c>
      <c r="AC6" s="50">
        <v>1</v>
      </c>
      <c r="AD6" s="50">
        <v>1</v>
      </c>
      <c r="AE6" s="50">
        <v>0</v>
      </c>
      <c r="AF6" s="50">
        <v>1</v>
      </c>
      <c r="AG6" s="50">
        <v>1</v>
      </c>
      <c r="AH6" s="50">
        <v>1</v>
      </c>
      <c r="AI6" s="50">
        <v>1</v>
      </c>
      <c r="AJ6" s="50">
        <v>1</v>
      </c>
      <c r="AK6" s="50">
        <v>0.5</v>
      </c>
      <c r="AL6" s="50">
        <v>1</v>
      </c>
      <c r="AM6" s="38">
        <f aca="true" t="shared" si="0" ref="AM6:AM20">IF(H6="ขาดสอบ","-",SUM(I6:AL6))</f>
        <v>15</v>
      </c>
      <c r="AN6" s="39">
        <f aca="true" t="shared" si="1" ref="AN6:AN20">IF(H6="ขาดสอบ","ขาดสอบ",(AM6*6)/$AM$5)</f>
        <v>2.5714285714285716</v>
      </c>
      <c r="AO6" s="41"/>
      <c r="AP6" s="41"/>
      <c r="AQ6" s="41"/>
      <c r="AR6" s="41"/>
      <c r="AS6" s="41"/>
      <c r="AT6" s="41"/>
      <c r="AU6" s="41"/>
      <c r="AV6" s="49"/>
      <c r="AW6" s="41"/>
      <c r="AX6" s="41"/>
      <c r="AY6" s="41"/>
      <c r="AZ6" s="41"/>
      <c r="BA6" s="41"/>
      <c r="BB6" s="41"/>
    </row>
    <row r="7" spans="1:54" s="53" customFormat="1" ht="21">
      <c r="A7" s="56" t="s">
        <v>25</v>
      </c>
      <c r="B7" s="56">
        <v>1049730083</v>
      </c>
      <c r="C7" s="56">
        <v>1</v>
      </c>
      <c r="D7" s="56">
        <v>2</v>
      </c>
      <c r="E7" s="57">
        <v>1490501205246</v>
      </c>
      <c r="F7" s="56">
        <v>1</v>
      </c>
      <c r="G7" s="56">
        <v>99</v>
      </c>
      <c r="H7" s="51"/>
      <c r="I7" s="51">
        <v>0</v>
      </c>
      <c r="J7" s="51">
        <v>0</v>
      </c>
      <c r="K7" s="51">
        <v>1.5</v>
      </c>
      <c r="L7" s="51">
        <v>1</v>
      </c>
      <c r="M7" s="51">
        <v>0</v>
      </c>
      <c r="N7" s="51">
        <v>0</v>
      </c>
      <c r="O7" s="51">
        <v>1.5</v>
      </c>
      <c r="P7" s="51">
        <v>0</v>
      </c>
      <c r="Q7" s="51">
        <v>1</v>
      </c>
      <c r="R7" s="51">
        <v>1</v>
      </c>
      <c r="S7" s="51">
        <v>1</v>
      </c>
      <c r="T7" s="51">
        <v>0</v>
      </c>
      <c r="U7" s="51">
        <v>0</v>
      </c>
      <c r="V7" s="51">
        <v>0.5</v>
      </c>
      <c r="W7" s="51">
        <v>1</v>
      </c>
      <c r="X7" s="51">
        <v>1</v>
      </c>
      <c r="Y7" s="51">
        <v>0</v>
      </c>
      <c r="Z7" s="51">
        <v>0</v>
      </c>
      <c r="AA7" s="51">
        <v>0</v>
      </c>
      <c r="AB7" s="51">
        <v>1</v>
      </c>
      <c r="AC7" s="53">
        <v>0.5</v>
      </c>
      <c r="AD7" s="53">
        <v>1</v>
      </c>
      <c r="AE7" s="53">
        <v>1</v>
      </c>
      <c r="AF7" s="53">
        <v>1</v>
      </c>
      <c r="AG7" s="53">
        <v>0</v>
      </c>
      <c r="AH7" s="53">
        <v>0</v>
      </c>
      <c r="AI7" s="53">
        <v>0</v>
      </c>
      <c r="AJ7" s="53">
        <v>0</v>
      </c>
      <c r="AK7" s="53">
        <v>0.5</v>
      </c>
      <c r="AL7" s="53">
        <v>1</v>
      </c>
      <c r="AM7" s="38">
        <f t="shared" si="0"/>
        <v>15.5</v>
      </c>
      <c r="AN7" s="39">
        <f t="shared" si="1"/>
        <v>2.657142857142857</v>
      </c>
      <c r="AO7" s="41"/>
      <c r="AP7" s="41"/>
      <c r="AQ7" s="41"/>
      <c r="AR7" s="41"/>
      <c r="AS7" s="41"/>
      <c r="AT7" s="41"/>
      <c r="AU7" s="41"/>
      <c r="AV7" s="49"/>
      <c r="AW7" s="41"/>
      <c r="AX7" s="41"/>
      <c r="AY7" s="41"/>
      <c r="AZ7" s="41"/>
      <c r="BA7" s="41"/>
      <c r="BB7" s="41"/>
    </row>
    <row r="8" spans="1:54" s="53" customFormat="1" ht="21">
      <c r="A8" s="56" t="s">
        <v>25</v>
      </c>
      <c r="B8" s="56">
        <v>1049730083</v>
      </c>
      <c r="C8" s="56">
        <v>1</v>
      </c>
      <c r="D8" s="56">
        <v>3</v>
      </c>
      <c r="E8" s="57">
        <v>1101801456591</v>
      </c>
      <c r="F8" s="56">
        <v>1</v>
      </c>
      <c r="G8" s="56">
        <v>99</v>
      </c>
      <c r="H8" s="51"/>
      <c r="I8" s="51">
        <v>0</v>
      </c>
      <c r="J8" s="51">
        <v>0</v>
      </c>
      <c r="K8" s="51">
        <v>0.5</v>
      </c>
      <c r="L8" s="51">
        <v>0</v>
      </c>
      <c r="M8" s="51">
        <v>0</v>
      </c>
      <c r="N8" s="51">
        <v>0</v>
      </c>
      <c r="O8" s="51">
        <v>0</v>
      </c>
      <c r="P8" s="51">
        <v>1</v>
      </c>
      <c r="Q8" s="51">
        <v>1</v>
      </c>
      <c r="R8" s="51">
        <v>1</v>
      </c>
      <c r="S8" s="51">
        <v>0.5</v>
      </c>
      <c r="T8" s="51">
        <v>1</v>
      </c>
      <c r="U8" s="51">
        <v>0</v>
      </c>
      <c r="V8" s="51">
        <v>1</v>
      </c>
      <c r="W8" s="51">
        <v>0</v>
      </c>
      <c r="X8" s="51">
        <v>1</v>
      </c>
      <c r="Y8" s="51">
        <v>0</v>
      </c>
      <c r="Z8" s="51">
        <v>1</v>
      </c>
      <c r="AA8" s="51">
        <v>0</v>
      </c>
      <c r="AB8" s="51">
        <v>0</v>
      </c>
      <c r="AC8" s="53">
        <v>0</v>
      </c>
      <c r="AD8" s="53">
        <v>1</v>
      </c>
      <c r="AE8" s="53">
        <v>1</v>
      </c>
      <c r="AF8" s="53">
        <v>0.5</v>
      </c>
      <c r="AG8" s="53">
        <v>1</v>
      </c>
      <c r="AH8" s="53">
        <v>1</v>
      </c>
      <c r="AI8" s="53">
        <v>1</v>
      </c>
      <c r="AJ8" s="53">
        <v>0</v>
      </c>
      <c r="AK8" s="53">
        <v>1.5</v>
      </c>
      <c r="AL8" s="53">
        <v>0</v>
      </c>
      <c r="AM8" s="38">
        <f t="shared" si="0"/>
        <v>15</v>
      </c>
      <c r="AN8" s="39">
        <f t="shared" si="1"/>
        <v>2.5714285714285716</v>
      </c>
      <c r="AO8" s="41"/>
      <c r="AP8" s="41"/>
      <c r="AQ8" s="41"/>
      <c r="AR8" s="41"/>
      <c r="AS8" s="41"/>
      <c r="AT8" s="41"/>
      <c r="AU8" s="41"/>
      <c r="AV8" s="49"/>
      <c r="AW8" s="41"/>
      <c r="AX8" s="41"/>
      <c r="AY8" s="41"/>
      <c r="AZ8" s="41"/>
      <c r="BA8" s="41"/>
      <c r="BB8" s="41"/>
    </row>
    <row r="9" spans="1:54" s="53" customFormat="1" ht="21">
      <c r="A9" s="56" t="s">
        <v>25</v>
      </c>
      <c r="B9" s="56">
        <v>1049730083</v>
      </c>
      <c r="C9" s="56">
        <v>1</v>
      </c>
      <c r="D9" s="56">
        <v>4</v>
      </c>
      <c r="E9" s="57">
        <v>1499900484252</v>
      </c>
      <c r="F9" s="56">
        <v>1</v>
      </c>
      <c r="G9" s="56">
        <v>99</v>
      </c>
      <c r="H9" s="51"/>
      <c r="I9" s="51">
        <v>0</v>
      </c>
      <c r="J9" s="51">
        <v>0</v>
      </c>
      <c r="K9" s="51">
        <v>0.5</v>
      </c>
      <c r="L9" s="51">
        <v>0</v>
      </c>
      <c r="M9" s="51">
        <v>0</v>
      </c>
      <c r="N9" s="51">
        <v>0</v>
      </c>
      <c r="O9" s="51">
        <v>0</v>
      </c>
      <c r="P9" s="51">
        <v>1</v>
      </c>
      <c r="Q9" s="51">
        <v>0</v>
      </c>
      <c r="R9" s="51">
        <v>1</v>
      </c>
      <c r="S9" s="51">
        <v>0</v>
      </c>
      <c r="T9" s="51">
        <v>1</v>
      </c>
      <c r="U9" s="51">
        <v>0</v>
      </c>
      <c r="V9" s="51">
        <v>1.5</v>
      </c>
      <c r="W9" s="51">
        <v>1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3">
        <v>0.5</v>
      </c>
      <c r="AD9" s="53">
        <v>0</v>
      </c>
      <c r="AE9" s="53">
        <v>0</v>
      </c>
      <c r="AF9" s="53">
        <v>1</v>
      </c>
      <c r="AG9" s="53">
        <v>0</v>
      </c>
      <c r="AH9" s="53">
        <v>0</v>
      </c>
      <c r="AI9" s="53">
        <v>0</v>
      </c>
      <c r="AJ9" s="53">
        <v>0</v>
      </c>
      <c r="AK9" s="53">
        <v>1</v>
      </c>
      <c r="AL9" s="53">
        <v>0</v>
      </c>
      <c r="AM9" s="38">
        <f t="shared" si="0"/>
        <v>8.5</v>
      </c>
      <c r="AN9" s="39">
        <f t="shared" si="1"/>
        <v>1.457142857142857</v>
      </c>
      <c r="AO9" s="41"/>
      <c r="AP9" s="41"/>
      <c r="AQ9" s="41"/>
      <c r="AR9" s="41"/>
      <c r="AS9" s="41"/>
      <c r="AT9" s="41"/>
      <c r="AU9" s="41"/>
      <c r="AV9" s="49"/>
      <c r="AW9" s="41"/>
      <c r="AX9" s="41"/>
      <c r="AY9" s="41"/>
      <c r="AZ9" s="41"/>
      <c r="BA9" s="41"/>
      <c r="BB9" s="41"/>
    </row>
    <row r="10" spans="1:54" s="53" customFormat="1" ht="21">
      <c r="A10" s="56" t="s">
        <v>25</v>
      </c>
      <c r="B10" s="56">
        <v>1049730083</v>
      </c>
      <c r="C10" s="56">
        <v>1</v>
      </c>
      <c r="D10" s="56">
        <v>5</v>
      </c>
      <c r="E10" s="57">
        <v>1749901082481</v>
      </c>
      <c r="F10" s="56">
        <v>1</v>
      </c>
      <c r="G10" s="56">
        <v>99</v>
      </c>
      <c r="H10" s="51"/>
      <c r="I10" s="51">
        <v>1</v>
      </c>
      <c r="J10" s="51">
        <v>1</v>
      </c>
      <c r="K10" s="51">
        <v>0.5</v>
      </c>
      <c r="L10" s="51">
        <v>1</v>
      </c>
      <c r="M10" s="51">
        <v>0</v>
      </c>
      <c r="N10" s="51">
        <v>0</v>
      </c>
      <c r="O10" s="51">
        <v>1.5</v>
      </c>
      <c r="P10" s="51">
        <v>1</v>
      </c>
      <c r="Q10" s="51">
        <v>1</v>
      </c>
      <c r="R10" s="51">
        <v>0</v>
      </c>
      <c r="S10" s="51">
        <v>0.5</v>
      </c>
      <c r="T10" s="51">
        <v>0</v>
      </c>
      <c r="U10" s="51">
        <v>1</v>
      </c>
      <c r="V10" s="51">
        <v>1</v>
      </c>
      <c r="W10" s="51">
        <v>1</v>
      </c>
      <c r="X10" s="51">
        <v>1</v>
      </c>
      <c r="Y10" s="51">
        <v>0</v>
      </c>
      <c r="Z10" s="51">
        <v>0</v>
      </c>
      <c r="AA10" s="51">
        <v>0</v>
      </c>
      <c r="AB10" s="51">
        <v>1</v>
      </c>
      <c r="AC10" s="53">
        <v>0.5</v>
      </c>
      <c r="AD10" s="53">
        <v>0.5</v>
      </c>
      <c r="AE10" s="53">
        <v>1</v>
      </c>
      <c r="AF10" s="53">
        <v>1.5</v>
      </c>
      <c r="AG10" s="53">
        <v>1</v>
      </c>
      <c r="AH10" s="53">
        <v>1</v>
      </c>
      <c r="AI10" s="53">
        <v>0</v>
      </c>
      <c r="AJ10" s="53">
        <v>0</v>
      </c>
      <c r="AK10" s="53">
        <v>0.5</v>
      </c>
      <c r="AL10" s="53">
        <v>1</v>
      </c>
      <c r="AM10" s="38">
        <f t="shared" si="0"/>
        <v>19.5</v>
      </c>
      <c r="AN10" s="39">
        <f t="shared" si="1"/>
        <v>3.342857142857143</v>
      </c>
      <c r="AO10" s="41"/>
      <c r="AP10" s="41"/>
      <c r="AQ10" s="41"/>
      <c r="AR10" s="41"/>
      <c r="AS10" s="41"/>
      <c r="AT10" s="41"/>
      <c r="AU10" s="41"/>
      <c r="AV10" s="49"/>
      <c r="AW10" s="41"/>
      <c r="AX10" s="41"/>
      <c r="AY10" s="41"/>
      <c r="AZ10" s="41"/>
      <c r="BA10" s="41"/>
      <c r="BB10" s="41"/>
    </row>
    <row r="11" spans="1:54" s="53" customFormat="1" ht="21">
      <c r="A11" s="56" t="s">
        <v>25</v>
      </c>
      <c r="B11" s="56">
        <v>1049730083</v>
      </c>
      <c r="C11" s="56">
        <v>1</v>
      </c>
      <c r="D11" s="56">
        <v>6</v>
      </c>
      <c r="E11" s="57">
        <v>1490501206684</v>
      </c>
      <c r="F11" s="56">
        <v>1</v>
      </c>
      <c r="G11" s="56">
        <v>99</v>
      </c>
      <c r="H11" s="51"/>
      <c r="I11" s="51">
        <v>0</v>
      </c>
      <c r="J11" s="51">
        <v>1</v>
      </c>
      <c r="K11" s="51">
        <v>0.5</v>
      </c>
      <c r="L11" s="51">
        <v>0</v>
      </c>
      <c r="M11" s="51">
        <v>0</v>
      </c>
      <c r="N11" s="51">
        <v>0</v>
      </c>
      <c r="O11" s="51">
        <v>1.5</v>
      </c>
      <c r="P11" s="51">
        <v>1</v>
      </c>
      <c r="Q11" s="51">
        <v>1</v>
      </c>
      <c r="R11" s="51">
        <v>0</v>
      </c>
      <c r="S11" s="51">
        <v>1</v>
      </c>
      <c r="T11" s="51">
        <v>0</v>
      </c>
      <c r="U11" s="51">
        <v>1</v>
      </c>
      <c r="V11" s="51">
        <v>0.5</v>
      </c>
      <c r="W11" s="51">
        <v>0</v>
      </c>
      <c r="X11" s="51">
        <v>1</v>
      </c>
      <c r="Y11" s="51">
        <v>0</v>
      </c>
      <c r="Z11" s="51">
        <v>0</v>
      </c>
      <c r="AA11" s="51">
        <v>1</v>
      </c>
      <c r="AB11" s="51">
        <v>0</v>
      </c>
      <c r="AC11" s="53">
        <v>1</v>
      </c>
      <c r="AD11" s="53">
        <v>0.5</v>
      </c>
      <c r="AE11" s="53">
        <v>1</v>
      </c>
      <c r="AF11" s="53">
        <v>1</v>
      </c>
      <c r="AG11" s="53">
        <v>1</v>
      </c>
      <c r="AH11" s="53">
        <v>0</v>
      </c>
      <c r="AI11" s="53">
        <v>1</v>
      </c>
      <c r="AJ11" s="53">
        <v>1</v>
      </c>
      <c r="AK11" s="53">
        <v>0.5</v>
      </c>
      <c r="AL11" s="53">
        <v>1</v>
      </c>
      <c r="AM11" s="38">
        <f t="shared" si="0"/>
        <v>17.5</v>
      </c>
      <c r="AN11" s="39">
        <f t="shared" si="1"/>
        <v>3</v>
      </c>
      <c r="AO11" s="41"/>
      <c r="AP11" s="41"/>
      <c r="AQ11" s="41"/>
      <c r="AR11" s="41"/>
      <c r="AS11" s="41"/>
      <c r="AT11" s="41"/>
      <c r="AU11" s="41"/>
      <c r="AV11" s="49"/>
      <c r="AW11" s="41"/>
      <c r="AX11" s="41"/>
      <c r="AY11" s="41"/>
      <c r="AZ11" s="41"/>
      <c r="BA11" s="41"/>
      <c r="BB11" s="41"/>
    </row>
    <row r="12" spans="1:54" s="53" customFormat="1" ht="21">
      <c r="A12" s="56" t="s">
        <v>25</v>
      </c>
      <c r="B12" s="56">
        <v>1049730083</v>
      </c>
      <c r="C12" s="56">
        <v>1</v>
      </c>
      <c r="D12" s="56">
        <v>7</v>
      </c>
      <c r="E12" s="57">
        <v>1490501206633</v>
      </c>
      <c r="F12" s="56">
        <v>1</v>
      </c>
      <c r="G12" s="56">
        <v>99</v>
      </c>
      <c r="H12" s="51"/>
      <c r="I12" s="51">
        <v>0</v>
      </c>
      <c r="J12" s="51">
        <v>0</v>
      </c>
      <c r="K12" s="51">
        <v>0.5</v>
      </c>
      <c r="L12" s="51">
        <v>0</v>
      </c>
      <c r="M12" s="51">
        <v>1</v>
      </c>
      <c r="N12" s="51">
        <v>1</v>
      </c>
      <c r="O12" s="51">
        <v>1</v>
      </c>
      <c r="P12" s="51">
        <v>0</v>
      </c>
      <c r="Q12" s="51">
        <v>1</v>
      </c>
      <c r="R12" s="51">
        <v>0</v>
      </c>
      <c r="S12" s="51">
        <v>0.5</v>
      </c>
      <c r="T12" s="51">
        <v>1</v>
      </c>
      <c r="U12" s="51">
        <v>0</v>
      </c>
      <c r="V12" s="51">
        <v>1.5</v>
      </c>
      <c r="W12" s="51">
        <v>1</v>
      </c>
      <c r="X12" s="51">
        <v>1</v>
      </c>
      <c r="Y12" s="51">
        <v>0</v>
      </c>
      <c r="Z12" s="51">
        <v>0</v>
      </c>
      <c r="AA12" s="51">
        <v>1</v>
      </c>
      <c r="AB12" s="51">
        <v>1</v>
      </c>
      <c r="AC12" s="53">
        <v>0.5</v>
      </c>
      <c r="AD12" s="53">
        <v>1</v>
      </c>
      <c r="AE12" s="53">
        <v>1</v>
      </c>
      <c r="AF12" s="53">
        <v>1.5</v>
      </c>
      <c r="AG12" s="53">
        <v>1</v>
      </c>
      <c r="AH12" s="53">
        <v>1</v>
      </c>
      <c r="AI12" s="53">
        <v>0</v>
      </c>
      <c r="AJ12" s="53">
        <v>0</v>
      </c>
      <c r="AK12" s="53">
        <v>1</v>
      </c>
      <c r="AL12" s="53">
        <v>1</v>
      </c>
      <c r="AM12" s="38">
        <f t="shared" si="0"/>
        <v>19.5</v>
      </c>
      <c r="AN12" s="39">
        <f t="shared" si="1"/>
        <v>3.342857142857143</v>
      </c>
      <c r="AO12" s="41"/>
      <c r="AP12" s="41"/>
      <c r="AQ12" s="41"/>
      <c r="AR12" s="41"/>
      <c r="AS12" s="41"/>
      <c r="AT12" s="41"/>
      <c r="AU12" s="41"/>
      <c r="AV12" s="49"/>
      <c r="AW12" s="41"/>
      <c r="AX12" s="41"/>
      <c r="AY12" s="41"/>
      <c r="AZ12" s="41"/>
      <c r="BA12" s="41"/>
      <c r="BB12" s="41"/>
    </row>
    <row r="13" spans="1:54" s="53" customFormat="1" ht="21">
      <c r="A13" s="56" t="s">
        <v>25</v>
      </c>
      <c r="B13" s="56">
        <v>1049730083</v>
      </c>
      <c r="C13" s="56">
        <v>1</v>
      </c>
      <c r="D13" s="56">
        <v>8</v>
      </c>
      <c r="E13" s="57">
        <v>1739902243012</v>
      </c>
      <c r="F13" s="56">
        <v>2</v>
      </c>
      <c r="G13" s="56">
        <v>99</v>
      </c>
      <c r="H13" s="51"/>
      <c r="I13" s="51">
        <v>1</v>
      </c>
      <c r="J13" s="51">
        <v>1</v>
      </c>
      <c r="K13" s="51">
        <v>0.5</v>
      </c>
      <c r="L13" s="51">
        <v>0</v>
      </c>
      <c r="M13" s="51">
        <v>0</v>
      </c>
      <c r="N13" s="51">
        <v>1</v>
      </c>
      <c r="O13" s="51">
        <v>1.5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0.5</v>
      </c>
      <c r="W13" s="51">
        <v>1</v>
      </c>
      <c r="X13" s="51">
        <v>0</v>
      </c>
      <c r="Y13" s="51">
        <v>0</v>
      </c>
      <c r="Z13" s="51">
        <v>0</v>
      </c>
      <c r="AA13" s="51">
        <v>0</v>
      </c>
      <c r="AB13" s="51">
        <v>1</v>
      </c>
      <c r="AC13" s="53">
        <v>0.5</v>
      </c>
      <c r="AD13" s="53">
        <v>0</v>
      </c>
      <c r="AE13" s="53">
        <v>0</v>
      </c>
      <c r="AF13" s="53">
        <v>1</v>
      </c>
      <c r="AG13" s="53">
        <v>0</v>
      </c>
      <c r="AH13" s="53">
        <v>0.5</v>
      </c>
      <c r="AI13" s="53">
        <v>1</v>
      </c>
      <c r="AJ13" s="53">
        <v>0</v>
      </c>
      <c r="AK13" s="53">
        <v>0</v>
      </c>
      <c r="AL13" s="53">
        <v>0</v>
      </c>
      <c r="AM13" s="38">
        <f t="shared" si="0"/>
        <v>10.5</v>
      </c>
      <c r="AN13" s="39">
        <f t="shared" si="1"/>
        <v>1.8</v>
      </c>
      <c r="AO13" s="41"/>
      <c r="AP13" s="41"/>
      <c r="AQ13" s="41"/>
      <c r="AR13" s="41"/>
      <c r="AS13" s="41"/>
      <c r="AT13" s="41"/>
      <c r="AU13" s="41"/>
      <c r="AV13" s="49"/>
      <c r="AW13" s="41"/>
      <c r="AX13" s="41"/>
      <c r="AY13" s="41"/>
      <c r="AZ13" s="41"/>
      <c r="BA13" s="41"/>
      <c r="BB13" s="41"/>
    </row>
    <row r="14" spans="1:54" s="53" customFormat="1" ht="21">
      <c r="A14" s="56" t="s">
        <v>25</v>
      </c>
      <c r="B14" s="56">
        <v>1049730083</v>
      </c>
      <c r="C14" s="56">
        <v>1</v>
      </c>
      <c r="D14" s="56">
        <v>9</v>
      </c>
      <c r="E14" s="57">
        <v>1396000340029</v>
      </c>
      <c r="F14" s="56">
        <v>2</v>
      </c>
      <c r="G14" s="56">
        <v>99</v>
      </c>
      <c r="H14" s="51"/>
      <c r="I14" s="51">
        <v>1</v>
      </c>
      <c r="J14" s="51">
        <v>1</v>
      </c>
      <c r="K14" s="51">
        <v>0.5</v>
      </c>
      <c r="L14" s="51">
        <v>1</v>
      </c>
      <c r="M14" s="51">
        <v>0</v>
      </c>
      <c r="N14" s="51">
        <v>0</v>
      </c>
      <c r="O14" s="51">
        <v>1</v>
      </c>
      <c r="P14" s="51">
        <v>1</v>
      </c>
      <c r="Q14" s="51">
        <v>1</v>
      </c>
      <c r="R14" s="51">
        <v>1</v>
      </c>
      <c r="S14" s="51">
        <v>0.5</v>
      </c>
      <c r="T14" s="51">
        <v>1</v>
      </c>
      <c r="U14" s="51">
        <v>1</v>
      </c>
      <c r="V14" s="51">
        <v>0.5</v>
      </c>
      <c r="W14" s="51">
        <v>1</v>
      </c>
      <c r="X14" s="51">
        <v>0</v>
      </c>
      <c r="Y14" s="51">
        <v>0</v>
      </c>
      <c r="Z14" s="51">
        <v>1</v>
      </c>
      <c r="AA14" s="51">
        <v>0</v>
      </c>
      <c r="AB14" s="51">
        <v>0</v>
      </c>
      <c r="AC14" s="53">
        <v>1</v>
      </c>
      <c r="AD14" s="53">
        <v>0.5</v>
      </c>
      <c r="AE14" s="53">
        <v>1</v>
      </c>
      <c r="AF14" s="53">
        <v>0.5</v>
      </c>
      <c r="AG14" s="53">
        <v>1</v>
      </c>
      <c r="AH14" s="53">
        <v>0</v>
      </c>
      <c r="AI14" s="53">
        <v>1</v>
      </c>
      <c r="AJ14" s="53">
        <v>1</v>
      </c>
      <c r="AK14" s="53">
        <v>1</v>
      </c>
      <c r="AL14" s="53">
        <v>1</v>
      </c>
      <c r="AM14" s="38">
        <f t="shared" si="0"/>
        <v>20.5</v>
      </c>
      <c r="AN14" s="39">
        <f t="shared" si="1"/>
        <v>3.5142857142857142</v>
      </c>
      <c r="AO14" s="41"/>
      <c r="AP14" s="41"/>
      <c r="AQ14" s="41"/>
      <c r="AR14" s="41"/>
      <c r="AS14" s="41"/>
      <c r="AT14" s="41"/>
      <c r="AU14" s="41"/>
      <c r="AV14" s="49"/>
      <c r="AW14" s="41"/>
      <c r="AX14" s="41"/>
      <c r="AY14" s="41"/>
      <c r="AZ14" s="41"/>
      <c r="BA14" s="41"/>
      <c r="BB14" s="41"/>
    </row>
    <row r="15" spans="1:54" s="53" customFormat="1" ht="21">
      <c r="A15" s="56" t="s">
        <v>25</v>
      </c>
      <c r="B15" s="56">
        <v>1049730083</v>
      </c>
      <c r="C15" s="56">
        <v>1</v>
      </c>
      <c r="D15" s="56">
        <v>10</v>
      </c>
      <c r="E15" s="57">
        <v>1499900474222</v>
      </c>
      <c r="F15" s="56">
        <v>2</v>
      </c>
      <c r="G15" s="56">
        <v>99</v>
      </c>
      <c r="H15" s="51"/>
      <c r="I15" s="51">
        <v>1</v>
      </c>
      <c r="J15" s="51">
        <v>1</v>
      </c>
      <c r="K15" s="51">
        <v>1</v>
      </c>
      <c r="L15" s="51">
        <v>1</v>
      </c>
      <c r="M15" s="51">
        <v>0</v>
      </c>
      <c r="N15" s="51">
        <v>0</v>
      </c>
      <c r="O15" s="51">
        <v>1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0</v>
      </c>
      <c r="V15" s="51">
        <v>1</v>
      </c>
      <c r="W15" s="51">
        <v>0</v>
      </c>
      <c r="X15" s="51">
        <v>0</v>
      </c>
      <c r="Y15" s="51">
        <v>0</v>
      </c>
      <c r="Z15" s="51">
        <v>1</v>
      </c>
      <c r="AA15" s="51">
        <v>0</v>
      </c>
      <c r="AB15" s="51">
        <v>1</v>
      </c>
      <c r="AC15" s="53">
        <v>0.5</v>
      </c>
      <c r="AD15" s="53">
        <v>1</v>
      </c>
      <c r="AE15" s="53">
        <v>1</v>
      </c>
      <c r="AF15" s="53">
        <v>1</v>
      </c>
      <c r="AG15" s="53">
        <v>1</v>
      </c>
      <c r="AH15" s="53">
        <v>1</v>
      </c>
      <c r="AI15" s="53">
        <v>0</v>
      </c>
      <c r="AJ15" s="53">
        <v>0</v>
      </c>
      <c r="AK15" s="53">
        <v>0.5</v>
      </c>
      <c r="AL15" s="53">
        <v>1</v>
      </c>
      <c r="AM15" s="38">
        <f t="shared" si="0"/>
        <v>20</v>
      </c>
      <c r="AN15" s="39">
        <f t="shared" si="1"/>
        <v>3.4285714285714284</v>
      </c>
      <c r="AO15" s="41"/>
      <c r="AP15" s="41"/>
      <c r="AQ15" s="41"/>
      <c r="AR15" s="41"/>
      <c r="AS15" s="41"/>
      <c r="AT15" s="41"/>
      <c r="AU15" s="41"/>
      <c r="AV15" s="49"/>
      <c r="AW15" s="41"/>
      <c r="AX15" s="41"/>
      <c r="AY15" s="41"/>
      <c r="AZ15" s="41"/>
      <c r="BA15" s="41"/>
      <c r="BB15" s="41"/>
    </row>
    <row r="16" spans="1:54" s="53" customFormat="1" ht="21">
      <c r="A16" s="56" t="s">
        <v>25</v>
      </c>
      <c r="B16" s="56">
        <v>1049730083</v>
      </c>
      <c r="C16" s="56">
        <v>1</v>
      </c>
      <c r="D16" s="56">
        <v>11</v>
      </c>
      <c r="E16" s="57">
        <v>1490501204665</v>
      </c>
      <c r="F16" s="56">
        <v>2</v>
      </c>
      <c r="G16" s="56">
        <v>99</v>
      </c>
      <c r="H16" s="51"/>
      <c r="I16" s="51">
        <v>0</v>
      </c>
      <c r="J16" s="51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0.5</v>
      </c>
      <c r="P16" s="51">
        <v>1</v>
      </c>
      <c r="Q16" s="51">
        <v>1</v>
      </c>
      <c r="R16" s="51">
        <v>1</v>
      </c>
      <c r="S16" s="51">
        <v>1</v>
      </c>
      <c r="T16" s="51">
        <v>1</v>
      </c>
      <c r="U16" s="51">
        <v>0</v>
      </c>
      <c r="V16" s="51">
        <v>1.5</v>
      </c>
      <c r="W16" s="51">
        <v>1</v>
      </c>
      <c r="X16" s="51">
        <v>0</v>
      </c>
      <c r="Y16" s="51">
        <v>1</v>
      </c>
      <c r="Z16" s="51">
        <v>1</v>
      </c>
      <c r="AA16" s="51">
        <v>1</v>
      </c>
      <c r="AB16" s="51">
        <v>0</v>
      </c>
      <c r="AC16" s="53">
        <v>1</v>
      </c>
      <c r="AD16" s="53">
        <v>0.5</v>
      </c>
      <c r="AE16" s="53">
        <v>0</v>
      </c>
      <c r="AF16" s="53">
        <v>1</v>
      </c>
      <c r="AG16" s="53">
        <v>0</v>
      </c>
      <c r="AH16" s="53">
        <v>0</v>
      </c>
      <c r="AI16" s="53">
        <v>0</v>
      </c>
      <c r="AJ16" s="53">
        <v>1</v>
      </c>
      <c r="AK16" s="53">
        <v>0</v>
      </c>
      <c r="AL16" s="53">
        <v>1</v>
      </c>
      <c r="AM16" s="38">
        <f t="shared" si="0"/>
        <v>16.5</v>
      </c>
      <c r="AN16" s="39">
        <f t="shared" si="1"/>
        <v>2.8285714285714287</v>
      </c>
      <c r="AO16" s="41"/>
      <c r="AP16" s="41"/>
      <c r="AQ16" s="41"/>
      <c r="AR16" s="41"/>
      <c r="AS16" s="41"/>
      <c r="AT16" s="41"/>
      <c r="AU16" s="41"/>
      <c r="AV16" s="49"/>
      <c r="AW16" s="41"/>
      <c r="AX16" s="41"/>
      <c r="AY16" s="41"/>
      <c r="AZ16" s="41"/>
      <c r="BA16" s="41"/>
      <c r="BB16" s="41"/>
    </row>
    <row r="17" spans="1:54" s="53" customFormat="1" ht="21">
      <c r="A17" s="56" t="s">
        <v>25</v>
      </c>
      <c r="B17" s="56">
        <v>1049730083</v>
      </c>
      <c r="C17" s="56">
        <v>1</v>
      </c>
      <c r="D17" s="56">
        <v>12</v>
      </c>
      <c r="E17" s="57">
        <v>1490501204576</v>
      </c>
      <c r="F17" s="56">
        <v>2</v>
      </c>
      <c r="G17" s="56">
        <v>99</v>
      </c>
      <c r="H17" s="51"/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0</v>
      </c>
      <c r="O17" s="51">
        <v>1</v>
      </c>
      <c r="P17" s="51">
        <v>1</v>
      </c>
      <c r="Q17" s="51">
        <v>1</v>
      </c>
      <c r="R17" s="51">
        <v>1</v>
      </c>
      <c r="S17" s="51">
        <v>1.5</v>
      </c>
      <c r="T17" s="51">
        <v>1</v>
      </c>
      <c r="U17" s="51">
        <v>1</v>
      </c>
      <c r="V17" s="51">
        <v>1</v>
      </c>
      <c r="W17" s="51">
        <v>1</v>
      </c>
      <c r="X17" s="51">
        <v>0</v>
      </c>
      <c r="Y17" s="51">
        <v>0</v>
      </c>
      <c r="Z17" s="51">
        <v>1</v>
      </c>
      <c r="AA17" s="51">
        <v>0</v>
      </c>
      <c r="AB17" s="51">
        <v>0</v>
      </c>
      <c r="AC17" s="53">
        <v>1</v>
      </c>
      <c r="AD17" s="53">
        <v>0</v>
      </c>
      <c r="AE17" s="53">
        <v>0</v>
      </c>
      <c r="AF17" s="53">
        <v>0.5</v>
      </c>
      <c r="AG17" s="53">
        <v>0</v>
      </c>
      <c r="AH17" s="53">
        <v>0</v>
      </c>
      <c r="AI17" s="53">
        <v>0</v>
      </c>
      <c r="AJ17" s="53">
        <v>1</v>
      </c>
      <c r="AK17" s="53">
        <v>0</v>
      </c>
      <c r="AL17" s="53">
        <v>1</v>
      </c>
      <c r="AM17" s="38">
        <f t="shared" si="0"/>
        <v>19</v>
      </c>
      <c r="AN17" s="39">
        <f t="shared" si="1"/>
        <v>3.257142857142857</v>
      </c>
      <c r="AO17" s="41"/>
      <c r="AP17" s="41"/>
      <c r="AQ17" s="41"/>
      <c r="AR17" s="41"/>
      <c r="AS17" s="41"/>
      <c r="AT17" s="41"/>
      <c r="AU17" s="41"/>
      <c r="AV17" s="49"/>
      <c r="AW17" s="41"/>
      <c r="AX17" s="41"/>
      <c r="AY17" s="41"/>
      <c r="AZ17" s="41"/>
      <c r="BA17" s="41"/>
      <c r="BB17" s="41"/>
    </row>
    <row r="18" spans="1:54" s="53" customFormat="1" ht="21">
      <c r="A18" s="56" t="s">
        <v>25</v>
      </c>
      <c r="B18" s="56">
        <v>1049730083</v>
      </c>
      <c r="C18" s="56">
        <v>1</v>
      </c>
      <c r="D18" s="56">
        <v>13</v>
      </c>
      <c r="E18" s="57">
        <v>1103100917011</v>
      </c>
      <c r="F18" s="56">
        <v>2</v>
      </c>
      <c r="G18" s="56">
        <v>99</v>
      </c>
      <c r="H18" s="51"/>
      <c r="I18" s="51">
        <v>0</v>
      </c>
      <c r="J18" s="51">
        <v>1</v>
      </c>
      <c r="K18" s="51">
        <v>0.5</v>
      </c>
      <c r="L18" s="51">
        <v>0</v>
      </c>
      <c r="M18" s="51">
        <v>0</v>
      </c>
      <c r="N18" s="51">
        <v>0</v>
      </c>
      <c r="O18" s="51">
        <v>1</v>
      </c>
      <c r="P18" s="51">
        <v>1</v>
      </c>
      <c r="Q18" s="51">
        <v>0</v>
      </c>
      <c r="R18" s="51">
        <v>0</v>
      </c>
      <c r="S18" s="51">
        <v>1</v>
      </c>
      <c r="T18" s="51">
        <v>1</v>
      </c>
      <c r="U18" s="51">
        <v>0</v>
      </c>
      <c r="V18" s="51">
        <v>1.5</v>
      </c>
      <c r="W18" s="51">
        <v>0</v>
      </c>
      <c r="X18" s="51">
        <v>0</v>
      </c>
      <c r="Y18" s="51">
        <v>1</v>
      </c>
      <c r="Z18" s="51">
        <v>1</v>
      </c>
      <c r="AA18" s="51">
        <v>0</v>
      </c>
      <c r="AB18" s="51">
        <v>0</v>
      </c>
      <c r="AC18" s="53">
        <v>1</v>
      </c>
      <c r="AD18" s="53">
        <v>1</v>
      </c>
      <c r="AE18" s="53">
        <v>0</v>
      </c>
      <c r="AF18" s="53">
        <v>0.5</v>
      </c>
      <c r="AG18" s="53">
        <v>0</v>
      </c>
      <c r="AH18" s="53">
        <v>1</v>
      </c>
      <c r="AI18" s="53">
        <v>1</v>
      </c>
      <c r="AJ18" s="53">
        <v>0</v>
      </c>
      <c r="AK18" s="53">
        <v>1.5</v>
      </c>
      <c r="AL18" s="53">
        <v>0</v>
      </c>
      <c r="AM18" s="38">
        <f t="shared" si="0"/>
        <v>15</v>
      </c>
      <c r="AN18" s="39">
        <f t="shared" si="1"/>
        <v>2.5714285714285716</v>
      </c>
      <c r="AO18" s="41"/>
      <c r="AP18" s="41"/>
      <c r="AQ18" s="41"/>
      <c r="AR18" s="41"/>
      <c r="AS18" s="41"/>
      <c r="AT18" s="41"/>
      <c r="AU18" s="41"/>
      <c r="AV18" s="49"/>
      <c r="AW18" s="41"/>
      <c r="AX18" s="41"/>
      <c r="AY18" s="41"/>
      <c r="AZ18" s="41"/>
      <c r="BA18" s="41"/>
      <c r="BB18" s="41"/>
    </row>
    <row r="19" spans="1:54" s="53" customFormat="1" ht="21">
      <c r="A19" s="56" t="s">
        <v>25</v>
      </c>
      <c r="B19" s="56">
        <v>1049730083</v>
      </c>
      <c r="C19" s="56">
        <v>1</v>
      </c>
      <c r="D19" s="56">
        <v>14</v>
      </c>
      <c r="E19" s="57">
        <v>1100401279054</v>
      </c>
      <c r="F19" s="56">
        <v>2</v>
      </c>
      <c r="G19" s="56">
        <v>99</v>
      </c>
      <c r="H19" s="51"/>
      <c r="I19" s="51">
        <v>0</v>
      </c>
      <c r="J19" s="51">
        <v>1</v>
      </c>
      <c r="K19" s="51">
        <v>0.5</v>
      </c>
      <c r="L19" s="51">
        <v>1</v>
      </c>
      <c r="M19" s="51">
        <v>0</v>
      </c>
      <c r="N19" s="51">
        <v>1</v>
      </c>
      <c r="O19" s="51">
        <v>0.5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0</v>
      </c>
      <c r="V19" s="51">
        <v>1</v>
      </c>
      <c r="W19" s="51">
        <v>1</v>
      </c>
      <c r="X19" s="51">
        <v>0</v>
      </c>
      <c r="Y19" s="51">
        <v>1</v>
      </c>
      <c r="Z19" s="51">
        <v>0</v>
      </c>
      <c r="AA19" s="51">
        <v>0</v>
      </c>
      <c r="AB19" s="51">
        <v>1</v>
      </c>
      <c r="AC19" s="53">
        <v>1.5</v>
      </c>
      <c r="AD19" s="53">
        <v>1</v>
      </c>
      <c r="AE19" s="53">
        <v>1</v>
      </c>
      <c r="AF19" s="53">
        <v>1.5</v>
      </c>
      <c r="AG19" s="53">
        <v>1</v>
      </c>
      <c r="AH19" s="53">
        <v>1</v>
      </c>
      <c r="AI19" s="53">
        <v>1</v>
      </c>
      <c r="AJ19" s="53">
        <v>0</v>
      </c>
      <c r="AK19" s="53">
        <v>1</v>
      </c>
      <c r="AL19" s="53">
        <v>0</v>
      </c>
      <c r="AM19" s="38">
        <f t="shared" si="0"/>
        <v>22</v>
      </c>
      <c r="AN19" s="39">
        <f t="shared" si="1"/>
        <v>3.7714285714285714</v>
      </c>
      <c r="AO19" s="41"/>
      <c r="AP19" s="41"/>
      <c r="AQ19" s="41"/>
      <c r="AR19" s="41"/>
      <c r="AS19" s="41"/>
      <c r="AT19" s="41"/>
      <c r="AU19" s="41"/>
      <c r="AV19" s="49"/>
      <c r="AW19" s="41"/>
      <c r="AX19" s="41"/>
      <c r="AY19" s="41"/>
      <c r="AZ19" s="41"/>
      <c r="BA19" s="41"/>
      <c r="BB19" s="41"/>
    </row>
    <row r="20" spans="1:54" s="53" customFormat="1" ht="21">
      <c r="A20" s="58" t="s">
        <v>25</v>
      </c>
      <c r="B20" s="58">
        <v>1049730083</v>
      </c>
      <c r="C20" s="58">
        <v>2</v>
      </c>
      <c r="D20" s="58">
        <v>15</v>
      </c>
      <c r="E20" s="59">
        <v>1499900457221</v>
      </c>
      <c r="F20" s="58">
        <v>2</v>
      </c>
      <c r="G20" s="58">
        <v>99</v>
      </c>
      <c r="H20" s="51"/>
      <c r="I20" s="51">
        <v>0</v>
      </c>
      <c r="J20" s="51">
        <v>1</v>
      </c>
      <c r="K20" s="51">
        <v>0.5</v>
      </c>
      <c r="L20" s="51">
        <v>0</v>
      </c>
      <c r="M20" s="51">
        <v>0</v>
      </c>
      <c r="N20" s="51">
        <v>0</v>
      </c>
      <c r="O20" s="51">
        <v>0.5</v>
      </c>
      <c r="P20" s="51">
        <v>0</v>
      </c>
      <c r="Q20" s="51">
        <v>1</v>
      </c>
      <c r="R20" s="51">
        <v>1</v>
      </c>
      <c r="S20" s="51">
        <v>0.5</v>
      </c>
      <c r="T20" s="51">
        <v>0</v>
      </c>
      <c r="U20" s="51">
        <v>0</v>
      </c>
      <c r="V20" s="51">
        <v>1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1</v>
      </c>
      <c r="AC20" s="53">
        <v>1</v>
      </c>
      <c r="AD20" s="53">
        <v>0.5</v>
      </c>
      <c r="AE20" s="53">
        <v>1</v>
      </c>
      <c r="AF20" s="53">
        <v>0.5</v>
      </c>
      <c r="AG20" s="53">
        <v>0</v>
      </c>
      <c r="AH20" s="53">
        <v>0</v>
      </c>
      <c r="AI20" s="53">
        <v>1</v>
      </c>
      <c r="AJ20" s="53">
        <v>1</v>
      </c>
      <c r="AK20" s="53">
        <v>1.5</v>
      </c>
      <c r="AL20" s="53">
        <v>0</v>
      </c>
      <c r="AM20" s="38">
        <f t="shared" si="0"/>
        <v>13</v>
      </c>
      <c r="AN20" s="39">
        <f t="shared" si="1"/>
        <v>2.2285714285714286</v>
      </c>
      <c r="AO20" s="41"/>
      <c r="AP20" s="41"/>
      <c r="AQ20" s="41"/>
      <c r="AR20" s="41"/>
      <c r="AS20" s="41"/>
      <c r="AT20" s="41"/>
      <c r="AU20" s="41"/>
      <c r="AV20" s="49"/>
      <c r="AW20" s="41"/>
      <c r="AX20" s="41"/>
      <c r="AY20" s="41"/>
      <c r="AZ20" s="41"/>
      <c r="BA20" s="41"/>
      <c r="BB20" s="41"/>
    </row>
    <row r="21" spans="1:48" s="41" customFormat="1" ht="23.25">
      <c r="A21" s="106"/>
      <c r="B21" s="106"/>
      <c r="C21" s="106"/>
      <c r="D21" s="106"/>
      <c r="E21" s="107"/>
      <c r="F21" s="106"/>
      <c r="G21" s="106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7">
        <f>AVERAGE(AM6:AM20)</f>
        <v>16.466666666666665</v>
      </c>
      <c r="AN21" s="118" t="s">
        <v>70</v>
      </c>
      <c r="AV21" s="49"/>
    </row>
    <row r="22" spans="1:48" s="41" customFormat="1" ht="23.25">
      <c r="A22" s="106"/>
      <c r="B22" s="106"/>
      <c r="C22" s="106"/>
      <c r="D22" s="106"/>
      <c r="E22" s="107"/>
      <c r="F22" s="106"/>
      <c r="G22" s="106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13">
        <f>STDEV(AM6:AM20)</f>
        <v>3.8147583085145693</v>
      </c>
      <c r="AN22" s="114" t="s">
        <v>68</v>
      </c>
      <c r="AV22" s="49"/>
    </row>
    <row r="23" spans="1:54" ht="21">
      <c r="A23" s="40"/>
      <c r="B23" s="40"/>
      <c r="C23" s="40"/>
      <c r="D23" s="40"/>
      <c r="E23" s="40"/>
      <c r="F23" s="40"/>
      <c r="G23" s="40"/>
      <c r="H23" s="60" t="s">
        <v>13</v>
      </c>
      <c r="I23" s="39">
        <v>40</v>
      </c>
      <c r="J23" s="61">
        <v>40</v>
      </c>
      <c r="K23" s="61">
        <v>54</v>
      </c>
      <c r="L23" s="61">
        <v>44</v>
      </c>
      <c r="M23" s="61">
        <v>21</v>
      </c>
      <c r="N23" s="61">
        <v>15</v>
      </c>
      <c r="O23" s="61">
        <v>63.5</v>
      </c>
      <c r="P23" s="61">
        <v>47.5</v>
      </c>
      <c r="Q23" s="61">
        <v>31</v>
      </c>
      <c r="R23" s="61">
        <v>43</v>
      </c>
      <c r="S23" s="61">
        <v>45</v>
      </c>
      <c r="T23" s="61">
        <v>40</v>
      </c>
      <c r="U23" s="61">
        <v>18</v>
      </c>
      <c r="V23" s="61">
        <v>45.5</v>
      </c>
      <c r="W23" s="61">
        <v>18.5</v>
      </c>
      <c r="X23" s="61">
        <v>12</v>
      </c>
      <c r="Y23" s="61">
        <v>26</v>
      </c>
      <c r="Z23" s="61">
        <v>19</v>
      </c>
      <c r="AA23" s="61">
        <v>22.5</v>
      </c>
      <c r="AB23" s="61">
        <v>21</v>
      </c>
      <c r="AC23" s="61">
        <v>57</v>
      </c>
      <c r="AD23" s="61">
        <v>51.5</v>
      </c>
      <c r="AE23" s="61">
        <v>42.5</v>
      </c>
      <c r="AF23" s="61">
        <v>56.5</v>
      </c>
      <c r="AG23" s="61">
        <v>27</v>
      </c>
      <c r="AH23" s="61">
        <v>28</v>
      </c>
      <c r="AI23" s="61">
        <v>25</v>
      </c>
      <c r="AJ23" s="61">
        <v>29</v>
      </c>
      <c r="AK23" s="61">
        <v>50</v>
      </c>
      <c r="AL23" s="39">
        <v>33</v>
      </c>
      <c r="AM23" s="39">
        <f>SUM(AM6:AM20)</f>
        <v>247</v>
      </c>
      <c r="AN23" s="62"/>
      <c r="AW23" s="35"/>
      <c r="AX23" s="35"/>
      <c r="AY23" s="35"/>
      <c r="AZ23" s="35"/>
      <c r="BA23" s="35"/>
      <c r="BB23" s="35"/>
    </row>
    <row r="24" spans="1:54" ht="21">
      <c r="A24" s="40"/>
      <c r="B24" s="40"/>
      <c r="C24" s="40"/>
      <c r="D24" s="40"/>
      <c r="E24" s="40"/>
      <c r="F24" s="40"/>
      <c r="G24" s="40"/>
      <c r="H24" s="60" t="s">
        <v>14</v>
      </c>
      <c r="I24" s="39">
        <f aca="true" t="shared" si="2" ref="I24:AM24">AVERAGE(I6:I20)</f>
        <v>0.4</v>
      </c>
      <c r="J24" s="61">
        <f t="shared" si="2"/>
        <v>0.6666666666666666</v>
      </c>
      <c r="K24" s="61">
        <f t="shared" si="2"/>
        <v>0.5666666666666667</v>
      </c>
      <c r="L24" s="61">
        <f t="shared" si="2"/>
        <v>0.4</v>
      </c>
      <c r="M24" s="61">
        <f t="shared" si="2"/>
        <v>0.13333333333333333</v>
      </c>
      <c r="N24" s="61">
        <f t="shared" si="2"/>
        <v>0.2</v>
      </c>
      <c r="O24" s="61">
        <f t="shared" si="2"/>
        <v>0.9333333333333333</v>
      </c>
      <c r="P24" s="61">
        <f t="shared" si="2"/>
        <v>0.6666666666666666</v>
      </c>
      <c r="Q24" s="61">
        <f t="shared" si="2"/>
        <v>0.7333333333333333</v>
      </c>
      <c r="R24" s="61">
        <f t="shared" si="2"/>
        <v>0.6666666666666666</v>
      </c>
      <c r="S24" s="61">
        <f t="shared" si="2"/>
        <v>0.6666666666666666</v>
      </c>
      <c r="T24" s="61">
        <f t="shared" si="2"/>
        <v>0.6</v>
      </c>
      <c r="U24" s="61">
        <f t="shared" si="2"/>
        <v>0.26666666666666666</v>
      </c>
      <c r="V24" s="61">
        <f t="shared" si="2"/>
        <v>0.9333333333333333</v>
      </c>
      <c r="W24" s="61">
        <f t="shared" si="2"/>
        <v>0.6</v>
      </c>
      <c r="X24" s="61">
        <f t="shared" si="2"/>
        <v>0.3333333333333333</v>
      </c>
      <c r="Y24" s="61">
        <f t="shared" si="2"/>
        <v>0.26666666666666666</v>
      </c>
      <c r="Z24" s="61">
        <f t="shared" si="2"/>
        <v>0.4</v>
      </c>
      <c r="AA24" s="61">
        <f t="shared" si="2"/>
        <v>0.26666666666666666</v>
      </c>
      <c r="AB24" s="61">
        <f t="shared" si="2"/>
        <v>0.5333333333333333</v>
      </c>
      <c r="AC24" s="61">
        <f t="shared" si="2"/>
        <v>0.7666666666666667</v>
      </c>
      <c r="AD24" s="61">
        <f t="shared" si="2"/>
        <v>0.6333333333333333</v>
      </c>
      <c r="AE24" s="61">
        <f t="shared" si="2"/>
        <v>0.6</v>
      </c>
      <c r="AF24" s="61">
        <f t="shared" si="2"/>
        <v>0.9333333333333333</v>
      </c>
      <c r="AG24" s="61">
        <f t="shared" si="2"/>
        <v>0.5333333333333333</v>
      </c>
      <c r="AH24" s="61">
        <f t="shared" si="2"/>
        <v>0.5</v>
      </c>
      <c r="AI24" s="61">
        <f t="shared" si="2"/>
        <v>0.5333333333333333</v>
      </c>
      <c r="AJ24" s="61">
        <f t="shared" si="2"/>
        <v>0.4</v>
      </c>
      <c r="AK24" s="61">
        <f t="shared" si="2"/>
        <v>0.7333333333333333</v>
      </c>
      <c r="AL24" s="39">
        <f t="shared" si="2"/>
        <v>0.6</v>
      </c>
      <c r="AM24" s="39">
        <f t="shared" si="2"/>
        <v>16.466666666666665</v>
      </c>
      <c r="AN24" s="62"/>
      <c r="AW24" s="35"/>
      <c r="AX24" s="35"/>
      <c r="AY24" s="35"/>
      <c r="AZ24" s="35"/>
      <c r="BA24" s="35"/>
      <c r="BB24" s="35"/>
    </row>
    <row r="25" spans="1:54" ht="21">
      <c r="A25" s="40"/>
      <c r="B25" s="40"/>
      <c r="C25" s="40"/>
      <c r="D25" s="40"/>
      <c r="E25" s="40"/>
      <c r="F25" s="40"/>
      <c r="G25" s="40"/>
      <c r="H25" s="60" t="s">
        <v>15</v>
      </c>
      <c r="I25" s="39">
        <f aca="true" t="shared" si="3" ref="I25:AM25">_xlfn.STDEV.S(I6:I20)</f>
        <v>0.50709255283711</v>
      </c>
      <c r="J25" s="39">
        <f t="shared" si="3"/>
        <v>0.4879500364742666</v>
      </c>
      <c r="K25" s="39">
        <f t="shared" si="3"/>
        <v>0.37161167647860327</v>
      </c>
      <c r="L25" s="39">
        <f t="shared" si="3"/>
        <v>0.50709255283711</v>
      </c>
      <c r="M25" s="39">
        <f t="shared" si="3"/>
        <v>0.3518657752744984</v>
      </c>
      <c r="N25" s="39">
        <f t="shared" si="3"/>
        <v>0.4140393356054125</v>
      </c>
      <c r="O25" s="39">
        <f t="shared" si="3"/>
        <v>0.5300494136893097</v>
      </c>
      <c r="P25" s="39">
        <f t="shared" si="3"/>
        <v>0.4879500364742666</v>
      </c>
      <c r="Q25" s="39">
        <f t="shared" si="3"/>
        <v>0.45773770821706344</v>
      </c>
      <c r="R25" s="39">
        <f t="shared" si="3"/>
        <v>0.4879500364742666</v>
      </c>
      <c r="S25" s="39">
        <f t="shared" si="3"/>
        <v>0.4498677054212186</v>
      </c>
      <c r="T25" s="39">
        <f t="shared" si="3"/>
        <v>0.50709255283711</v>
      </c>
      <c r="U25" s="39">
        <f t="shared" si="3"/>
        <v>0.45773770821706344</v>
      </c>
      <c r="V25" s="39">
        <f t="shared" si="3"/>
        <v>0.45773770821706344</v>
      </c>
      <c r="W25" s="39">
        <f t="shared" si="3"/>
        <v>0.50709255283711</v>
      </c>
      <c r="X25" s="39">
        <f t="shared" si="3"/>
        <v>0.4879500364742666</v>
      </c>
      <c r="Y25" s="39">
        <f t="shared" si="3"/>
        <v>0.45773770821706344</v>
      </c>
      <c r="Z25" s="39">
        <f t="shared" si="3"/>
        <v>0.50709255283711</v>
      </c>
      <c r="AA25" s="39">
        <f t="shared" si="3"/>
        <v>0.45773770821706344</v>
      </c>
      <c r="AB25" s="39">
        <f t="shared" si="3"/>
        <v>0.5163977794943222</v>
      </c>
      <c r="AC25" s="39">
        <f t="shared" si="3"/>
        <v>0.37161167647860327</v>
      </c>
      <c r="AD25" s="39">
        <f t="shared" si="3"/>
        <v>0.39940431835899015</v>
      </c>
      <c r="AE25" s="39">
        <f t="shared" si="3"/>
        <v>0.50709255283711</v>
      </c>
      <c r="AF25" s="39">
        <f t="shared" si="3"/>
        <v>0.37161167647860327</v>
      </c>
      <c r="AG25" s="39">
        <f t="shared" si="3"/>
        <v>0.5163977794943222</v>
      </c>
      <c r="AH25" s="39">
        <f t="shared" si="3"/>
        <v>0.5</v>
      </c>
      <c r="AI25" s="39">
        <f t="shared" si="3"/>
        <v>0.5163977794943222</v>
      </c>
      <c r="AJ25" s="39">
        <f t="shared" si="3"/>
        <v>0.50709255283711</v>
      </c>
      <c r="AK25" s="39">
        <f t="shared" si="3"/>
        <v>0.5300494136893097</v>
      </c>
      <c r="AL25" s="39">
        <f t="shared" si="3"/>
        <v>0.50709255283711</v>
      </c>
      <c r="AM25" s="39">
        <f t="shared" si="3"/>
        <v>3.8147583085145693</v>
      </c>
      <c r="AN25" s="62"/>
      <c r="AW25" s="35"/>
      <c r="AX25" s="35"/>
      <c r="AY25" s="35"/>
      <c r="AZ25" s="35"/>
      <c r="BA25" s="35"/>
      <c r="BB25" s="35"/>
    </row>
    <row r="27" spans="9:54" ht="21">
      <c r="I27" s="63">
        <f aca="true" t="shared" si="4" ref="I27:AL27">COUNTBLANK(I6:I20)</f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63">
        <f t="shared" si="4"/>
        <v>0</v>
      </c>
      <c r="N27" s="63">
        <f t="shared" si="4"/>
        <v>0</v>
      </c>
      <c r="O27" s="63">
        <f t="shared" si="4"/>
        <v>0</v>
      </c>
      <c r="P27" s="63">
        <f t="shared" si="4"/>
        <v>0</v>
      </c>
      <c r="Q27" s="63">
        <f t="shared" si="4"/>
        <v>0</v>
      </c>
      <c r="R27" s="63">
        <f t="shared" si="4"/>
        <v>0</v>
      </c>
      <c r="S27" s="63">
        <f t="shared" si="4"/>
        <v>0</v>
      </c>
      <c r="T27" s="63">
        <f t="shared" si="4"/>
        <v>0</v>
      </c>
      <c r="U27" s="63">
        <f t="shared" si="4"/>
        <v>0</v>
      </c>
      <c r="V27" s="63">
        <f t="shared" si="4"/>
        <v>0</v>
      </c>
      <c r="W27" s="63">
        <f t="shared" si="4"/>
        <v>0</v>
      </c>
      <c r="X27" s="63">
        <f t="shared" si="4"/>
        <v>0</v>
      </c>
      <c r="Y27" s="63">
        <f t="shared" si="4"/>
        <v>0</v>
      </c>
      <c r="Z27" s="63">
        <f t="shared" si="4"/>
        <v>0</v>
      </c>
      <c r="AA27" s="63">
        <f t="shared" si="4"/>
        <v>0</v>
      </c>
      <c r="AB27" s="63">
        <f t="shared" si="4"/>
        <v>0</v>
      </c>
      <c r="AC27" s="63">
        <f t="shared" si="4"/>
        <v>0</v>
      </c>
      <c r="AD27" s="63">
        <f t="shared" si="4"/>
        <v>0</v>
      </c>
      <c r="AE27" s="63">
        <f t="shared" si="4"/>
        <v>0</v>
      </c>
      <c r="AF27" s="63">
        <f t="shared" si="4"/>
        <v>0</v>
      </c>
      <c r="AG27" s="63">
        <f t="shared" si="4"/>
        <v>0</v>
      </c>
      <c r="AH27" s="63">
        <f t="shared" si="4"/>
        <v>0</v>
      </c>
      <c r="AI27" s="63">
        <f t="shared" si="4"/>
        <v>0</v>
      </c>
      <c r="AJ27" s="63">
        <f t="shared" si="4"/>
        <v>0</v>
      </c>
      <c r="AK27" s="63">
        <f t="shared" si="4"/>
        <v>0</v>
      </c>
      <c r="AL27" s="63">
        <f t="shared" si="4"/>
        <v>0</v>
      </c>
      <c r="AN27" s="64" t="s">
        <v>16</v>
      </c>
      <c r="AO27" s="64">
        <f>COUNTA(AM6:AM20)</f>
        <v>15</v>
      </c>
      <c r="AW27" s="35"/>
      <c r="AX27" s="35"/>
      <c r="AY27" s="35"/>
      <c r="AZ27" s="35"/>
      <c r="BA27" s="35"/>
      <c r="BB27" s="35"/>
    </row>
    <row r="28" spans="40:54" ht="21">
      <c r="AN28" s="64" t="s">
        <v>12</v>
      </c>
      <c r="AO28" s="64">
        <f>COUNTIF(H6:H20,"ขาดสอบ")</f>
        <v>0</v>
      </c>
      <c r="AW28" s="35"/>
      <c r="AX28" s="35"/>
      <c r="AY28" s="35"/>
      <c r="AZ28" s="35"/>
      <c r="BA28" s="35"/>
      <c r="BB28" s="35"/>
    </row>
    <row r="29" spans="40:54" ht="21">
      <c r="AN29" s="64" t="s">
        <v>17</v>
      </c>
      <c r="AO29" s="64">
        <f>AO27-AO28</f>
        <v>15</v>
      </c>
      <c r="AW29" s="35"/>
      <c r="AX29" s="35"/>
      <c r="AY29" s="35"/>
      <c r="AZ29" s="35"/>
      <c r="BA29" s="35"/>
      <c r="BB29" s="35"/>
    </row>
    <row r="30" spans="40:54" ht="21">
      <c r="AN30" s="64" t="s">
        <v>18</v>
      </c>
      <c r="AO30" s="64">
        <f>MAX(AV6:AV20)</f>
        <v>0</v>
      </c>
      <c r="AW30" s="35"/>
      <c r="AX30" s="35"/>
      <c r="AY30" s="35"/>
      <c r="AZ30" s="35"/>
      <c r="BA30" s="35"/>
      <c r="BB30" s="35"/>
    </row>
    <row r="31" spans="40:54" ht="21">
      <c r="AN31" s="64" t="s">
        <v>19</v>
      </c>
      <c r="AO31" s="64">
        <f>MIN(AV6:AV20)</f>
        <v>0</v>
      </c>
      <c r="AW31" s="35"/>
      <c r="AX31" s="35"/>
      <c r="AY31" s="35"/>
      <c r="AZ31" s="35"/>
      <c r="BA31" s="35"/>
      <c r="BB31" s="35"/>
    </row>
  </sheetData>
  <sheetProtection/>
  <mergeCells count="11">
    <mergeCell ref="AM3:AM4"/>
    <mergeCell ref="AN3:AN4"/>
    <mergeCell ref="B1:S1"/>
    <mergeCell ref="A3:A5"/>
    <mergeCell ref="B3:B5"/>
    <mergeCell ref="C3:C5"/>
    <mergeCell ref="D3:D5"/>
    <mergeCell ref="E3:E5"/>
    <mergeCell ref="F3:F5"/>
    <mergeCell ref="G3:G5"/>
    <mergeCell ref="H3:AL3"/>
  </mergeCells>
  <conditionalFormatting sqref="AM6:AM22">
    <cfRule type="cellIs" priority="29" dxfId="1" operator="equal">
      <formula>$AO$31</formula>
    </cfRule>
    <cfRule type="cellIs" priority="30" dxfId="0" operator="equal">
      <formula>$AO$30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O29"/>
  <sheetViews>
    <sheetView zoomScale="53" zoomScaleNormal="53" zoomScalePageLayoutView="0" workbookViewId="0" topLeftCell="A1">
      <selection activeCell="B6" sqref="A1:B65536"/>
    </sheetView>
  </sheetViews>
  <sheetFormatPr defaultColWidth="9.140625" defaultRowHeight="15"/>
  <cols>
    <col min="1" max="1" width="16.7109375" style="12" customWidth="1"/>
    <col min="2" max="2" width="12.7109375" style="12" customWidth="1"/>
    <col min="3" max="3" width="6.7109375" style="12" customWidth="1"/>
    <col min="4" max="4" width="5.28125" style="12" customWidth="1"/>
    <col min="5" max="5" width="20.8515625" style="12" customWidth="1"/>
    <col min="6" max="6" width="5.140625" style="12" customWidth="1"/>
    <col min="7" max="7" width="10.140625" style="12" customWidth="1"/>
    <col min="8" max="8" width="4.8515625" style="12" customWidth="1"/>
    <col min="9" max="38" width="5.421875" style="12" customWidth="1"/>
    <col min="39" max="39" width="6.421875" style="12" customWidth="1"/>
    <col min="40" max="40" width="14.00390625" style="5" customWidth="1"/>
    <col min="41" max="42" width="15.421875" style="5" customWidth="1"/>
    <col min="43" max="46" width="5.57421875" style="5" customWidth="1"/>
    <col min="47" max="54" width="8.57421875" style="5" customWidth="1"/>
    <col min="55" max="16384" width="9.00390625" style="12" customWidth="1"/>
  </cols>
  <sheetData>
    <row r="1" spans="1:40" ht="23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26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ht="21">
      <c r="A3" s="197" t="s">
        <v>0</v>
      </c>
      <c r="B3" s="175" t="s">
        <v>1</v>
      </c>
      <c r="C3" s="172" t="s">
        <v>2</v>
      </c>
      <c r="D3" s="175" t="s">
        <v>3</v>
      </c>
      <c r="E3" s="175" t="s">
        <v>21</v>
      </c>
      <c r="F3" s="175" t="s">
        <v>4</v>
      </c>
      <c r="G3" s="175" t="s">
        <v>5</v>
      </c>
      <c r="H3" s="176" t="s">
        <v>6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94" t="s">
        <v>7</v>
      </c>
      <c r="AN3" s="169" t="s">
        <v>8</v>
      </c>
    </row>
    <row r="4" spans="1:40" ht="21">
      <c r="A4" s="198"/>
      <c r="B4" s="175"/>
      <c r="C4" s="173"/>
      <c r="D4" s="175"/>
      <c r="E4" s="175"/>
      <c r="F4" s="175"/>
      <c r="G4" s="175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5"/>
      <c r="AN4" s="170"/>
    </row>
    <row r="5" spans="1:40" ht="21">
      <c r="A5" s="198"/>
      <c r="B5" s="172"/>
      <c r="C5" s="173"/>
      <c r="D5" s="172"/>
      <c r="E5" s="172"/>
      <c r="F5" s="172"/>
      <c r="G5" s="172"/>
      <c r="H5" s="4" t="s">
        <v>10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86">
        <v>1</v>
      </c>
      <c r="T5" s="86">
        <v>1</v>
      </c>
      <c r="U5" s="86">
        <v>1</v>
      </c>
      <c r="V5" s="86">
        <v>1</v>
      </c>
      <c r="W5" s="86">
        <v>1</v>
      </c>
      <c r="X5" s="86">
        <v>1</v>
      </c>
      <c r="Y5" s="86">
        <v>1</v>
      </c>
      <c r="Z5" s="86">
        <v>1</v>
      </c>
      <c r="AA5" s="86">
        <v>1</v>
      </c>
      <c r="AB5" s="86">
        <v>1</v>
      </c>
      <c r="AC5" s="86">
        <v>1</v>
      </c>
      <c r="AD5" s="86">
        <v>1</v>
      </c>
      <c r="AE5" s="14">
        <v>4</v>
      </c>
      <c r="AF5" s="14">
        <v>4</v>
      </c>
      <c r="AG5" s="87">
        <v>1</v>
      </c>
      <c r="AH5" s="87">
        <v>1</v>
      </c>
      <c r="AI5" s="14">
        <v>2</v>
      </c>
      <c r="AJ5" s="14">
        <v>2</v>
      </c>
      <c r="AK5" s="14">
        <v>2</v>
      </c>
      <c r="AL5" s="14">
        <v>2</v>
      </c>
      <c r="AM5" s="3">
        <f>SUM(I5:AL5)</f>
        <v>40</v>
      </c>
      <c r="AN5" s="16" t="s">
        <v>11</v>
      </c>
    </row>
    <row r="6" spans="1:40" ht="21">
      <c r="A6" s="27" t="s">
        <v>25</v>
      </c>
      <c r="B6" s="27">
        <v>1049730083</v>
      </c>
      <c r="C6" s="27">
        <v>1</v>
      </c>
      <c r="D6" s="27">
        <v>1</v>
      </c>
      <c r="E6" s="28">
        <v>1499900438986</v>
      </c>
      <c r="F6" s="27">
        <v>1</v>
      </c>
      <c r="G6" s="27">
        <v>99</v>
      </c>
      <c r="H6" s="89"/>
      <c r="I6" s="26">
        <v>1</v>
      </c>
      <c r="J6" s="26">
        <v>0</v>
      </c>
      <c r="K6" s="26">
        <v>0</v>
      </c>
      <c r="L6" s="26">
        <v>0</v>
      </c>
      <c r="M6" s="26">
        <v>1</v>
      </c>
      <c r="N6" s="26">
        <v>0</v>
      </c>
      <c r="O6" s="26">
        <v>1</v>
      </c>
      <c r="P6" s="26">
        <v>1</v>
      </c>
      <c r="Q6" s="26">
        <v>1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1</v>
      </c>
      <c r="AA6" s="26">
        <v>1</v>
      </c>
      <c r="AB6" s="26">
        <v>0</v>
      </c>
      <c r="AC6" s="26">
        <v>0</v>
      </c>
      <c r="AD6" s="26">
        <v>1</v>
      </c>
      <c r="AE6" s="26">
        <v>3</v>
      </c>
      <c r="AF6" s="26">
        <v>2</v>
      </c>
      <c r="AG6" s="26">
        <v>1</v>
      </c>
      <c r="AH6" s="26">
        <v>0</v>
      </c>
      <c r="AI6" s="26">
        <v>1</v>
      </c>
      <c r="AJ6" s="26">
        <v>1</v>
      </c>
      <c r="AK6" s="26">
        <v>1</v>
      </c>
      <c r="AL6" s="26">
        <v>1</v>
      </c>
      <c r="AM6" s="124">
        <f aca="true" t="shared" si="0" ref="AM6:AM17">IF(H6="ขาดสอบ","-",SUM(I6:AL6))</f>
        <v>18</v>
      </c>
      <c r="AN6" s="125">
        <f aca="true" t="shared" si="1" ref="AN6:AN17">IF(H6="ขาดสอบ","ขาดสอบ",6*AM6/$AM$5)</f>
        <v>2.7</v>
      </c>
    </row>
    <row r="7" spans="1:40" ht="21">
      <c r="A7" s="27" t="s">
        <v>25</v>
      </c>
      <c r="B7" s="27">
        <v>1049730083</v>
      </c>
      <c r="C7" s="27">
        <v>1</v>
      </c>
      <c r="D7" s="27">
        <v>2</v>
      </c>
      <c r="E7" s="28">
        <v>1209702167376</v>
      </c>
      <c r="F7" s="27">
        <v>1</v>
      </c>
      <c r="G7" s="27">
        <v>99</v>
      </c>
      <c r="H7" s="89"/>
      <c r="I7" s="26">
        <v>0</v>
      </c>
      <c r="J7" s="26">
        <v>1</v>
      </c>
      <c r="K7" s="26">
        <v>1</v>
      </c>
      <c r="L7" s="26">
        <v>0</v>
      </c>
      <c r="M7" s="26">
        <v>0</v>
      </c>
      <c r="N7" s="26">
        <v>1</v>
      </c>
      <c r="O7" s="26">
        <v>0</v>
      </c>
      <c r="P7" s="26">
        <v>1</v>
      </c>
      <c r="Q7" s="26">
        <v>1</v>
      </c>
      <c r="R7" s="26">
        <v>0</v>
      </c>
      <c r="S7" s="26">
        <v>1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1</v>
      </c>
      <c r="AA7" s="26">
        <v>1</v>
      </c>
      <c r="AB7" s="26">
        <v>0</v>
      </c>
      <c r="AC7" s="26">
        <v>1</v>
      </c>
      <c r="AD7" s="26">
        <v>0</v>
      </c>
      <c r="AE7" s="26">
        <v>2</v>
      </c>
      <c r="AF7" s="26">
        <v>4</v>
      </c>
      <c r="AG7" s="26">
        <v>1</v>
      </c>
      <c r="AH7" s="26">
        <v>0</v>
      </c>
      <c r="AI7" s="26">
        <v>1</v>
      </c>
      <c r="AJ7" s="26">
        <v>0</v>
      </c>
      <c r="AK7" s="26">
        <v>0</v>
      </c>
      <c r="AL7" s="26">
        <v>0</v>
      </c>
      <c r="AM7" s="124">
        <f t="shared" si="0"/>
        <v>18</v>
      </c>
      <c r="AN7" s="125">
        <f t="shared" si="1"/>
        <v>2.7</v>
      </c>
    </row>
    <row r="8" spans="1:40" ht="21">
      <c r="A8" s="27" t="s">
        <v>25</v>
      </c>
      <c r="B8" s="27">
        <v>1049730083</v>
      </c>
      <c r="C8" s="27">
        <v>1</v>
      </c>
      <c r="D8" s="27">
        <v>3</v>
      </c>
      <c r="E8" s="28">
        <v>1490501203421</v>
      </c>
      <c r="F8" s="27">
        <v>1</v>
      </c>
      <c r="G8" s="27">
        <v>99</v>
      </c>
      <c r="H8" s="89"/>
      <c r="I8" s="26">
        <v>0</v>
      </c>
      <c r="J8" s="26">
        <v>1</v>
      </c>
      <c r="K8" s="26">
        <v>1</v>
      </c>
      <c r="L8" s="26">
        <v>1</v>
      </c>
      <c r="M8" s="26">
        <v>0</v>
      </c>
      <c r="N8" s="26">
        <v>0</v>
      </c>
      <c r="O8" s="26">
        <v>0</v>
      </c>
      <c r="P8" s="26">
        <v>1</v>
      </c>
      <c r="Q8" s="26">
        <v>1</v>
      </c>
      <c r="R8" s="26">
        <v>0</v>
      </c>
      <c r="S8" s="26">
        <v>1</v>
      </c>
      <c r="T8" s="26">
        <v>1</v>
      </c>
      <c r="U8" s="26">
        <v>0</v>
      </c>
      <c r="V8" s="26">
        <v>0</v>
      </c>
      <c r="W8" s="26">
        <v>1</v>
      </c>
      <c r="X8" s="26">
        <v>1</v>
      </c>
      <c r="Y8" s="26">
        <v>0</v>
      </c>
      <c r="Z8" s="26">
        <v>1</v>
      </c>
      <c r="AA8" s="26">
        <v>1</v>
      </c>
      <c r="AB8" s="26">
        <v>0</v>
      </c>
      <c r="AC8" s="26">
        <v>1</v>
      </c>
      <c r="AD8" s="26">
        <v>0</v>
      </c>
      <c r="AE8" s="26">
        <v>2</v>
      </c>
      <c r="AF8" s="26">
        <v>4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124">
        <f t="shared" si="0"/>
        <v>18</v>
      </c>
      <c r="AN8" s="125">
        <f t="shared" si="1"/>
        <v>2.7</v>
      </c>
    </row>
    <row r="9" spans="1:40" ht="21">
      <c r="A9" s="27" t="s">
        <v>25</v>
      </c>
      <c r="B9" s="27">
        <v>1049730083</v>
      </c>
      <c r="C9" s="27">
        <v>1</v>
      </c>
      <c r="D9" s="27">
        <v>4</v>
      </c>
      <c r="E9" s="28">
        <v>1499900450927</v>
      </c>
      <c r="F9" s="27">
        <v>1</v>
      </c>
      <c r="G9" s="27">
        <v>99</v>
      </c>
      <c r="H9" s="89"/>
      <c r="I9" s="26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</v>
      </c>
      <c r="S9" s="26">
        <v>1</v>
      </c>
      <c r="T9" s="26">
        <v>1</v>
      </c>
      <c r="U9" s="26">
        <v>0</v>
      </c>
      <c r="V9" s="26">
        <v>0</v>
      </c>
      <c r="W9" s="26">
        <v>0</v>
      </c>
      <c r="X9" s="26">
        <v>0</v>
      </c>
      <c r="Y9" s="26">
        <v>1</v>
      </c>
      <c r="Z9" s="26">
        <v>0</v>
      </c>
      <c r="AA9" s="26">
        <v>1</v>
      </c>
      <c r="AB9" s="26">
        <v>0</v>
      </c>
      <c r="AC9" s="26">
        <v>0</v>
      </c>
      <c r="AD9" s="26">
        <v>0</v>
      </c>
      <c r="AE9" s="26">
        <v>2</v>
      </c>
      <c r="AF9" s="26">
        <v>4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124">
        <f t="shared" si="0"/>
        <v>12</v>
      </c>
      <c r="AN9" s="125">
        <f t="shared" si="1"/>
        <v>1.8</v>
      </c>
    </row>
    <row r="10" spans="1:40" ht="21">
      <c r="A10" s="27" t="s">
        <v>25</v>
      </c>
      <c r="B10" s="27">
        <v>1049730083</v>
      </c>
      <c r="C10" s="27">
        <v>1</v>
      </c>
      <c r="D10" s="27">
        <v>5</v>
      </c>
      <c r="E10" s="28">
        <v>1101801403730</v>
      </c>
      <c r="F10" s="27">
        <v>1</v>
      </c>
      <c r="G10" s="27">
        <v>99</v>
      </c>
      <c r="H10" s="89"/>
      <c r="I10" s="26">
        <v>1</v>
      </c>
      <c r="J10" s="26">
        <v>0</v>
      </c>
      <c r="K10" s="26">
        <v>1</v>
      </c>
      <c r="L10" s="26">
        <v>1</v>
      </c>
      <c r="M10" s="26">
        <v>0</v>
      </c>
      <c r="N10" s="26">
        <v>1</v>
      </c>
      <c r="O10" s="26">
        <v>0</v>
      </c>
      <c r="P10" s="26">
        <v>1</v>
      </c>
      <c r="Q10" s="26">
        <v>0</v>
      </c>
      <c r="R10" s="26">
        <v>0</v>
      </c>
      <c r="S10" s="26">
        <v>1</v>
      </c>
      <c r="T10" s="26">
        <v>1</v>
      </c>
      <c r="U10" s="26">
        <v>1</v>
      </c>
      <c r="V10" s="26">
        <v>0</v>
      </c>
      <c r="W10" s="26">
        <v>0</v>
      </c>
      <c r="X10" s="26">
        <v>1</v>
      </c>
      <c r="Y10" s="26">
        <v>1</v>
      </c>
      <c r="Z10" s="26">
        <v>0</v>
      </c>
      <c r="AA10" s="26">
        <v>0</v>
      </c>
      <c r="AB10" s="26">
        <v>0</v>
      </c>
      <c r="AC10" s="26">
        <v>1</v>
      </c>
      <c r="AD10" s="26">
        <v>0</v>
      </c>
      <c r="AE10" s="26">
        <v>3</v>
      </c>
      <c r="AF10" s="26">
        <v>3</v>
      </c>
      <c r="AG10" s="26">
        <v>1</v>
      </c>
      <c r="AH10" s="26">
        <v>0</v>
      </c>
      <c r="AI10" s="26">
        <v>1</v>
      </c>
      <c r="AJ10" s="26">
        <v>1</v>
      </c>
      <c r="AK10" s="26">
        <v>0</v>
      </c>
      <c r="AL10" s="26">
        <v>0</v>
      </c>
      <c r="AM10" s="124">
        <f t="shared" si="0"/>
        <v>20</v>
      </c>
      <c r="AN10" s="125">
        <f t="shared" si="1"/>
        <v>3</v>
      </c>
    </row>
    <row r="11" spans="1:40" ht="21">
      <c r="A11" s="27" t="s">
        <v>25</v>
      </c>
      <c r="B11" s="27">
        <v>1049730083</v>
      </c>
      <c r="C11" s="27">
        <v>1</v>
      </c>
      <c r="D11" s="27">
        <v>7</v>
      </c>
      <c r="E11" s="28">
        <v>1102170050709</v>
      </c>
      <c r="F11" s="27">
        <v>1</v>
      </c>
      <c r="G11" s="27">
        <v>99</v>
      </c>
      <c r="H11" s="89"/>
      <c r="I11" s="26">
        <v>1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1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1</v>
      </c>
      <c r="W11" s="26">
        <v>1</v>
      </c>
      <c r="X11" s="26">
        <v>1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2</v>
      </c>
      <c r="AF11" s="26">
        <v>4</v>
      </c>
      <c r="AG11" s="26">
        <v>1</v>
      </c>
      <c r="AH11" s="26">
        <v>0</v>
      </c>
      <c r="AI11" s="26">
        <v>1</v>
      </c>
      <c r="AJ11" s="26">
        <v>1</v>
      </c>
      <c r="AK11" s="26">
        <v>1</v>
      </c>
      <c r="AL11" s="26">
        <v>0</v>
      </c>
      <c r="AM11" s="124">
        <f t="shared" si="0"/>
        <v>17</v>
      </c>
      <c r="AN11" s="125">
        <f t="shared" si="1"/>
        <v>2.55</v>
      </c>
    </row>
    <row r="12" spans="1:40" ht="21">
      <c r="A12" s="27" t="s">
        <v>25</v>
      </c>
      <c r="B12" s="27">
        <v>1049730083</v>
      </c>
      <c r="C12" s="27">
        <v>1</v>
      </c>
      <c r="D12" s="27">
        <v>8</v>
      </c>
      <c r="E12" s="28">
        <v>1101801368501</v>
      </c>
      <c r="F12" s="27">
        <v>1</v>
      </c>
      <c r="G12" s="27">
        <v>99</v>
      </c>
      <c r="H12" s="89"/>
      <c r="I12" s="26">
        <v>1</v>
      </c>
      <c r="J12" s="26">
        <v>0</v>
      </c>
      <c r="K12" s="26">
        <v>1</v>
      </c>
      <c r="L12" s="26">
        <v>0</v>
      </c>
      <c r="M12" s="26">
        <v>0</v>
      </c>
      <c r="N12" s="26">
        <v>0</v>
      </c>
      <c r="O12" s="26">
        <v>1</v>
      </c>
      <c r="P12" s="26">
        <v>1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1</v>
      </c>
      <c r="W12" s="26">
        <v>1</v>
      </c>
      <c r="X12" s="26">
        <v>1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2</v>
      </c>
      <c r="AF12" s="26">
        <v>4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124">
        <f t="shared" si="0"/>
        <v>13</v>
      </c>
      <c r="AN12" s="125">
        <f t="shared" si="1"/>
        <v>1.95</v>
      </c>
    </row>
    <row r="13" spans="1:40" ht="21">
      <c r="A13" s="27" t="s">
        <v>25</v>
      </c>
      <c r="B13" s="27">
        <v>1049730083</v>
      </c>
      <c r="C13" s="27">
        <v>1</v>
      </c>
      <c r="D13" s="27">
        <v>9</v>
      </c>
      <c r="E13" s="28">
        <v>1490501204410</v>
      </c>
      <c r="F13" s="27">
        <v>1</v>
      </c>
      <c r="G13" s="27">
        <v>99</v>
      </c>
      <c r="H13" s="89"/>
      <c r="I13" s="26">
        <v>0</v>
      </c>
      <c r="J13" s="26">
        <v>0</v>
      </c>
      <c r="K13" s="26">
        <v>1</v>
      </c>
      <c r="L13" s="26">
        <v>1</v>
      </c>
      <c r="M13" s="26">
        <v>0</v>
      </c>
      <c r="N13" s="26">
        <v>0</v>
      </c>
      <c r="O13" s="26">
        <v>0</v>
      </c>
      <c r="P13" s="26">
        <v>1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</v>
      </c>
      <c r="W13" s="26">
        <v>1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2</v>
      </c>
      <c r="AF13" s="26">
        <v>4</v>
      </c>
      <c r="AG13" s="26">
        <v>0</v>
      </c>
      <c r="AH13" s="26">
        <v>0</v>
      </c>
      <c r="AI13" s="26">
        <v>1</v>
      </c>
      <c r="AJ13" s="26">
        <v>0</v>
      </c>
      <c r="AK13" s="26">
        <v>0</v>
      </c>
      <c r="AL13" s="26">
        <v>0</v>
      </c>
      <c r="AM13" s="124">
        <f t="shared" si="0"/>
        <v>13</v>
      </c>
      <c r="AN13" s="125">
        <f t="shared" si="1"/>
        <v>1.95</v>
      </c>
    </row>
    <row r="14" spans="1:40" ht="21">
      <c r="A14" s="27" t="s">
        <v>25</v>
      </c>
      <c r="B14" s="27">
        <v>1049730083</v>
      </c>
      <c r="C14" s="27">
        <v>1</v>
      </c>
      <c r="D14" s="27">
        <v>12</v>
      </c>
      <c r="E14" s="28">
        <v>1749900986913</v>
      </c>
      <c r="F14" s="27">
        <v>2</v>
      </c>
      <c r="G14" s="27">
        <v>99</v>
      </c>
      <c r="H14" s="89"/>
      <c r="I14" s="26">
        <v>0</v>
      </c>
      <c r="J14" s="26">
        <v>1</v>
      </c>
      <c r="K14" s="26">
        <v>1</v>
      </c>
      <c r="L14" s="26">
        <v>1</v>
      </c>
      <c r="M14" s="26">
        <v>0</v>
      </c>
      <c r="N14" s="26">
        <v>0</v>
      </c>
      <c r="O14" s="26">
        <v>0</v>
      </c>
      <c r="P14" s="26">
        <v>1</v>
      </c>
      <c r="Q14" s="26">
        <v>1</v>
      </c>
      <c r="R14" s="26">
        <v>0</v>
      </c>
      <c r="S14" s="26">
        <v>1</v>
      </c>
      <c r="T14" s="26">
        <v>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1</v>
      </c>
      <c r="AA14" s="26">
        <v>1</v>
      </c>
      <c r="AB14" s="26">
        <v>0</v>
      </c>
      <c r="AC14" s="26">
        <v>0</v>
      </c>
      <c r="AD14" s="26">
        <v>0</v>
      </c>
      <c r="AE14" s="26">
        <v>2</v>
      </c>
      <c r="AF14" s="26">
        <v>4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124">
        <f t="shared" si="0"/>
        <v>15</v>
      </c>
      <c r="AN14" s="125">
        <f t="shared" si="1"/>
        <v>2.25</v>
      </c>
    </row>
    <row r="15" spans="1:40" ht="21">
      <c r="A15" s="27" t="s">
        <v>25</v>
      </c>
      <c r="B15" s="27">
        <v>1049730083</v>
      </c>
      <c r="C15" s="27">
        <v>1</v>
      </c>
      <c r="D15" s="27">
        <v>13</v>
      </c>
      <c r="E15" s="28">
        <v>1490501203685</v>
      </c>
      <c r="F15" s="27">
        <v>2</v>
      </c>
      <c r="G15" s="27">
        <v>99</v>
      </c>
      <c r="H15" s="89"/>
      <c r="I15" s="26">
        <v>0</v>
      </c>
      <c r="J15" s="26">
        <v>1</v>
      </c>
      <c r="K15" s="26">
        <v>1</v>
      </c>
      <c r="L15" s="26">
        <v>1</v>
      </c>
      <c r="M15" s="26">
        <v>0</v>
      </c>
      <c r="N15" s="26">
        <v>0</v>
      </c>
      <c r="O15" s="26">
        <v>0</v>
      </c>
      <c r="P15" s="26">
        <v>1</v>
      </c>
      <c r="Q15" s="26">
        <v>1</v>
      </c>
      <c r="R15" s="26">
        <v>0</v>
      </c>
      <c r="S15" s="26">
        <v>1</v>
      </c>
      <c r="T15" s="26">
        <v>1</v>
      </c>
      <c r="U15" s="26">
        <v>0</v>
      </c>
      <c r="V15" s="26">
        <v>0</v>
      </c>
      <c r="W15" s="26">
        <v>1</v>
      </c>
      <c r="X15" s="26">
        <v>0</v>
      </c>
      <c r="Y15" s="26">
        <v>0</v>
      </c>
      <c r="Z15" s="26">
        <v>1</v>
      </c>
      <c r="AA15" s="26">
        <v>1</v>
      </c>
      <c r="AB15" s="26">
        <v>0</v>
      </c>
      <c r="AC15" s="26">
        <v>1</v>
      </c>
      <c r="AD15" s="26">
        <v>0</v>
      </c>
      <c r="AE15" s="26">
        <v>2</v>
      </c>
      <c r="AF15" s="26">
        <v>4</v>
      </c>
      <c r="AG15" s="26">
        <v>1</v>
      </c>
      <c r="AH15" s="26">
        <v>0</v>
      </c>
      <c r="AI15" s="26">
        <v>1</v>
      </c>
      <c r="AJ15" s="26">
        <v>1</v>
      </c>
      <c r="AK15" s="26">
        <v>1</v>
      </c>
      <c r="AL15" s="26">
        <v>1</v>
      </c>
      <c r="AM15" s="124">
        <f t="shared" si="0"/>
        <v>22</v>
      </c>
      <c r="AN15" s="125">
        <f t="shared" si="1"/>
        <v>3.3</v>
      </c>
    </row>
    <row r="16" spans="1:40" ht="21">
      <c r="A16" s="27" t="s">
        <v>25</v>
      </c>
      <c r="B16" s="27">
        <v>1049730083</v>
      </c>
      <c r="C16" s="27">
        <v>1</v>
      </c>
      <c r="D16" s="27">
        <v>14</v>
      </c>
      <c r="E16" s="28">
        <v>1490501202999</v>
      </c>
      <c r="F16" s="27">
        <v>2</v>
      </c>
      <c r="G16" s="27">
        <v>99</v>
      </c>
      <c r="H16" s="89"/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1</v>
      </c>
      <c r="O16" s="26">
        <v>1</v>
      </c>
      <c r="P16" s="26">
        <v>1</v>
      </c>
      <c r="Q16" s="26">
        <v>1</v>
      </c>
      <c r="R16" s="26">
        <v>0</v>
      </c>
      <c r="S16" s="26">
        <v>1</v>
      </c>
      <c r="T16" s="26">
        <v>1</v>
      </c>
      <c r="U16" s="26">
        <v>1</v>
      </c>
      <c r="V16" s="26">
        <v>0</v>
      </c>
      <c r="W16" s="26">
        <v>0</v>
      </c>
      <c r="X16" s="26">
        <v>0</v>
      </c>
      <c r="Y16" s="26">
        <v>0</v>
      </c>
      <c r="Z16" s="26">
        <v>1</v>
      </c>
      <c r="AA16" s="26">
        <v>0</v>
      </c>
      <c r="AB16" s="26">
        <v>0</v>
      </c>
      <c r="AC16" s="26">
        <v>1</v>
      </c>
      <c r="AD16" s="26">
        <v>0</v>
      </c>
      <c r="AE16" s="26">
        <v>2</v>
      </c>
      <c r="AF16" s="26">
        <v>1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124">
        <f t="shared" si="0"/>
        <v>13</v>
      </c>
      <c r="AN16" s="125">
        <f t="shared" si="1"/>
        <v>1.95</v>
      </c>
    </row>
    <row r="17" spans="1:40" ht="21">
      <c r="A17" s="27" t="s">
        <v>25</v>
      </c>
      <c r="B17" s="27">
        <v>1049730083</v>
      </c>
      <c r="C17" s="27">
        <v>1</v>
      </c>
      <c r="D17" s="27">
        <v>15</v>
      </c>
      <c r="E17" s="28">
        <v>1490501202573</v>
      </c>
      <c r="F17" s="27">
        <v>2</v>
      </c>
      <c r="G17" s="27">
        <v>99</v>
      </c>
      <c r="H17" s="89"/>
      <c r="I17" s="26">
        <v>1</v>
      </c>
      <c r="J17" s="26">
        <v>0</v>
      </c>
      <c r="K17" s="26">
        <v>1</v>
      </c>
      <c r="L17" s="26">
        <v>0</v>
      </c>
      <c r="M17" s="26">
        <v>0</v>
      </c>
      <c r="N17" s="26">
        <v>1</v>
      </c>
      <c r="O17" s="26">
        <v>0</v>
      </c>
      <c r="P17" s="26">
        <v>1</v>
      </c>
      <c r="Q17" s="26">
        <v>1</v>
      </c>
      <c r="R17" s="26">
        <v>1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</v>
      </c>
      <c r="AA17" s="26">
        <v>1</v>
      </c>
      <c r="AB17" s="26">
        <v>0</v>
      </c>
      <c r="AC17" s="26">
        <v>0</v>
      </c>
      <c r="AD17" s="26">
        <v>1</v>
      </c>
      <c r="AE17" s="26">
        <v>3</v>
      </c>
      <c r="AF17" s="26">
        <v>4</v>
      </c>
      <c r="AG17" s="26">
        <v>1</v>
      </c>
      <c r="AH17" s="26">
        <v>0</v>
      </c>
      <c r="AI17" s="26">
        <v>1</v>
      </c>
      <c r="AJ17" s="26">
        <v>0</v>
      </c>
      <c r="AK17" s="26">
        <v>1</v>
      </c>
      <c r="AL17" s="26">
        <v>0</v>
      </c>
      <c r="AM17" s="124">
        <f t="shared" si="0"/>
        <v>19</v>
      </c>
      <c r="AN17" s="125">
        <f t="shared" si="1"/>
        <v>2.85</v>
      </c>
    </row>
    <row r="18" spans="1:40" ht="21">
      <c r="A18" s="119"/>
      <c r="B18" s="119"/>
      <c r="C18" s="119"/>
      <c r="D18" s="119"/>
      <c r="E18" s="120"/>
      <c r="F18" s="119"/>
      <c r="G18" s="119"/>
      <c r="H18" s="121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26">
        <f>AVERAGE(AM6:AM17)</f>
        <v>16.5</v>
      </c>
      <c r="AN18" s="127" t="s">
        <v>69</v>
      </c>
    </row>
    <row r="19" spans="1:40" ht="21">
      <c r="A19" s="119"/>
      <c r="B19" s="119"/>
      <c r="C19" s="119"/>
      <c r="D19" s="119"/>
      <c r="E19" s="120"/>
      <c r="F19" s="119"/>
      <c r="G19" s="119"/>
      <c r="H19" s="121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28">
        <f>STDEV(AM6:AM17)</f>
        <v>3.2333489534143163</v>
      </c>
      <c r="AN19" s="129" t="s">
        <v>71</v>
      </c>
    </row>
    <row r="20" spans="1:40" ht="21">
      <c r="A20" s="90"/>
      <c r="B20" s="90"/>
      <c r="C20" s="90"/>
      <c r="D20" s="90"/>
      <c r="E20" s="90"/>
      <c r="F20" s="90"/>
      <c r="G20" s="90"/>
      <c r="H20" s="91" t="s">
        <v>13</v>
      </c>
      <c r="I20" s="92">
        <f>SUM(I6:I17)</f>
        <v>6</v>
      </c>
      <c r="J20" s="92">
        <f aca="true" t="shared" si="2" ref="J20:AM20">SUM(J6:J17)</f>
        <v>4</v>
      </c>
      <c r="K20" s="92">
        <f t="shared" si="2"/>
        <v>9</v>
      </c>
      <c r="L20" s="92">
        <f t="shared" si="2"/>
        <v>6</v>
      </c>
      <c r="M20" s="92">
        <f t="shared" si="2"/>
        <v>1</v>
      </c>
      <c r="N20" s="92">
        <f t="shared" si="2"/>
        <v>4</v>
      </c>
      <c r="O20" s="92">
        <f t="shared" si="2"/>
        <v>4</v>
      </c>
      <c r="P20" s="92">
        <f t="shared" si="2"/>
        <v>11</v>
      </c>
      <c r="Q20" s="92">
        <f t="shared" si="2"/>
        <v>7</v>
      </c>
      <c r="R20" s="92">
        <f t="shared" si="2"/>
        <v>2</v>
      </c>
      <c r="S20" s="92">
        <f t="shared" si="2"/>
        <v>7</v>
      </c>
      <c r="T20" s="92">
        <f t="shared" si="2"/>
        <v>7</v>
      </c>
      <c r="U20" s="92">
        <f t="shared" si="2"/>
        <v>2</v>
      </c>
      <c r="V20" s="92">
        <f t="shared" si="2"/>
        <v>3</v>
      </c>
      <c r="W20" s="92">
        <f t="shared" si="2"/>
        <v>5</v>
      </c>
      <c r="X20" s="92">
        <f t="shared" si="2"/>
        <v>5</v>
      </c>
      <c r="Y20" s="92">
        <f t="shared" si="2"/>
        <v>2</v>
      </c>
      <c r="Z20" s="92">
        <f t="shared" si="2"/>
        <v>7</v>
      </c>
      <c r="AA20" s="92">
        <f t="shared" si="2"/>
        <v>7</v>
      </c>
      <c r="AB20" s="92">
        <f t="shared" si="2"/>
        <v>0</v>
      </c>
      <c r="AC20" s="92">
        <f t="shared" si="2"/>
        <v>5</v>
      </c>
      <c r="AD20" s="92">
        <f t="shared" si="2"/>
        <v>2</v>
      </c>
      <c r="AE20" s="92">
        <f t="shared" si="2"/>
        <v>27</v>
      </c>
      <c r="AF20" s="92">
        <f t="shared" si="2"/>
        <v>42</v>
      </c>
      <c r="AG20" s="92">
        <f t="shared" si="2"/>
        <v>6</v>
      </c>
      <c r="AH20" s="92">
        <f t="shared" si="2"/>
        <v>0</v>
      </c>
      <c r="AI20" s="92">
        <f t="shared" si="2"/>
        <v>7</v>
      </c>
      <c r="AJ20" s="92">
        <f t="shared" si="2"/>
        <v>4</v>
      </c>
      <c r="AK20" s="92">
        <f t="shared" si="2"/>
        <v>4</v>
      </c>
      <c r="AL20" s="92">
        <f t="shared" si="2"/>
        <v>2</v>
      </c>
      <c r="AM20" s="92">
        <f t="shared" si="2"/>
        <v>198</v>
      </c>
      <c r="AN20" s="9"/>
    </row>
    <row r="21" spans="1:40" ht="21">
      <c r="A21" s="90"/>
      <c r="B21" s="90"/>
      <c r="C21" s="90"/>
      <c r="D21" s="90"/>
      <c r="E21" s="90"/>
      <c r="F21" s="90"/>
      <c r="G21" s="90"/>
      <c r="H21" s="65" t="s">
        <v>14</v>
      </c>
      <c r="I21" s="8">
        <f>AVERAGE(I6:I17)</f>
        <v>0.5</v>
      </c>
      <c r="J21" s="8">
        <f aca="true" t="shared" si="3" ref="J21:AM21">AVERAGE(J6:J17)</f>
        <v>0.3333333333333333</v>
      </c>
      <c r="K21" s="8">
        <f t="shared" si="3"/>
        <v>0.75</v>
      </c>
      <c r="L21" s="8">
        <f t="shared" si="3"/>
        <v>0.5</v>
      </c>
      <c r="M21" s="8">
        <f t="shared" si="3"/>
        <v>0.08333333333333333</v>
      </c>
      <c r="N21" s="8">
        <f t="shared" si="3"/>
        <v>0.3333333333333333</v>
      </c>
      <c r="O21" s="8">
        <f t="shared" si="3"/>
        <v>0.3333333333333333</v>
      </c>
      <c r="P21" s="8">
        <f t="shared" si="3"/>
        <v>0.9166666666666666</v>
      </c>
      <c r="Q21" s="8">
        <f t="shared" si="3"/>
        <v>0.5833333333333334</v>
      </c>
      <c r="R21" s="8">
        <f t="shared" si="3"/>
        <v>0.16666666666666666</v>
      </c>
      <c r="S21" s="8">
        <f t="shared" si="3"/>
        <v>0.5833333333333334</v>
      </c>
      <c r="T21" s="8">
        <f t="shared" si="3"/>
        <v>0.5833333333333334</v>
      </c>
      <c r="U21" s="8">
        <f t="shared" si="3"/>
        <v>0.16666666666666666</v>
      </c>
      <c r="V21" s="8">
        <f t="shared" si="3"/>
        <v>0.25</v>
      </c>
      <c r="W21" s="8">
        <f t="shared" si="3"/>
        <v>0.4166666666666667</v>
      </c>
      <c r="X21" s="8">
        <f t="shared" si="3"/>
        <v>0.4166666666666667</v>
      </c>
      <c r="Y21" s="8">
        <f t="shared" si="3"/>
        <v>0.16666666666666666</v>
      </c>
      <c r="Z21" s="8">
        <f t="shared" si="3"/>
        <v>0.5833333333333334</v>
      </c>
      <c r="AA21" s="8">
        <f t="shared" si="3"/>
        <v>0.5833333333333334</v>
      </c>
      <c r="AB21" s="8">
        <f t="shared" si="3"/>
        <v>0</v>
      </c>
      <c r="AC21" s="8">
        <f t="shared" si="3"/>
        <v>0.4166666666666667</v>
      </c>
      <c r="AD21" s="8">
        <f t="shared" si="3"/>
        <v>0.16666666666666666</v>
      </c>
      <c r="AE21" s="8">
        <f t="shared" si="3"/>
        <v>2.25</v>
      </c>
      <c r="AF21" s="8">
        <f t="shared" si="3"/>
        <v>3.5</v>
      </c>
      <c r="AG21" s="8">
        <f t="shared" si="3"/>
        <v>0.5</v>
      </c>
      <c r="AH21" s="8">
        <f t="shared" si="3"/>
        <v>0</v>
      </c>
      <c r="AI21" s="8">
        <f t="shared" si="3"/>
        <v>0.5833333333333334</v>
      </c>
      <c r="AJ21" s="8">
        <f t="shared" si="3"/>
        <v>0.3333333333333333</v>
      </c>
      <c r="AK21" s="8">
        <f t="shared" si="3"/>
        <v>0.3333333333333333</v>
      </c>
      <c r="AL21" s="8">
        <f t="shared" si="3"/>
        <v>0.16666666666666666</v>
      </c>
      <c r="AM21" s="8">
        <f t="shared" si="3"/>
        <v>16.5</v>
      </c>
      <c r="AN21" s="9"/>
    </row>
    <row r="22" spans="1:40" ht="21">
      <c r="A22" s="90"/>
      <c r="B22" s="90"/>
      <c r="C22" s="90"/>
      <c r="D22" s="90"/>
      <c r="E22" s="90"/>
      <c r="F22" s="90"/>
      <c r="G22" s="90"/>
      <c r="H22" s="65" t="s">
        <v>15</v>
      </c>
      <c r="I22" s="8">
        <f>STDEV(I6:I17)</f>
        <v>0.5222329678670935</v>
      </c>
      <c r="J22" s="8">
        <f aca="true" t="shared" si="4" ref="J22:AM22">STDEV(J6:J17)</f>
        <v>0.49236596391733095</v>
      </c>
      <c r="K22" s="8">
        <f t="shared" si="4"/>
        <v>0.45226701686664544</v>
      </c>
      <c r="L22" s="8">
        <f t="shared" si="4"/>
        <v>0.5222329678670935</v>
      </c>
      <c r="M22" s="8">
        <f t="shared" si="4"/>
        <v>0.28867513459481287</v>
      </c>
      <c r="N22" s="8">
        <f t="shared" si="4"/>
        <v>0.49236596391733095</v>
      </c>
      <c r="O22" s="8">
        <f t="shared" si="4"/>
        <v>0.49236596391733095</v>
      </c>
      <c r="P22" s="8">
        <f t="shared" si="4"/>
        <v>0.28867513459481275</v>
      </c>
      <c r="Q22" s="8">
        <f t="shared" si="4"/>
        <v>0.5149286505444373</v>
      </c>
      <c r="R22" s="8">
        <f t="shared" si="4"/>
        <v>0.3892494720807615</v>
      </c>
      <c r="S22" s="8">
        <f t="shared" si="4"/>
        <v>0.5149286505444373</v>
      </c>
      <c r="T22" s="8">
        <f t="shared" si="4"/>
        <v>0.5149286505444373</v>
      </c>
      <c r="U22" s="8">
        <f t="shared" si="4"/>
        <v>0.3892494720807615</v>
      </c>
      <c r="V22" s="8">
        <f t="shared" si="4"/>
        <v>0.45226701686664544</v>
      </c>
      <c r="W22" s="8">
        <f t="shared" si="4"/>
        <v>0.5149286505444373</v>
      </c>
      <c r="X22" s="8">
        <f t="shared" si="4"/>
        <v>0.5149286505444373</v>
      </c>
      <c r="Y22" s="8">
        <f t="shared" si="4"/>
        <v>0.3892494720807615</v>
      </c>
      <c r="Z22" s="8">
        <f t="shared" si="4"/>
        <v>0.5149286505444373</v>
      </c>
      <c r="AA22" s="8">
        <f t="shared" si="4"/>
        <v>0.5149286505444373</v>
      </c>
      <c r="AB22" s="8">
        <f t="shared" si="4"/>
        <v>0</v>
      </c>
      <c r="AC22" s="8">
        <f t="shared" si="4"/>
        <v>0.5149286505444373</v>
      </c>
      <c r="AD22" s="8">
        <f t="shared" si="4"/>
        <v>0.3892494720807615</v>
      </c>
      <c r="AE22" s="8">
        <f t="shared" si="4"/>
        <v>0.45226701686664544</v>
      </c>
      <c r="AF22" s="8">
        <f t="shared" si="4"/>
        <v>1</v>
      </c>
      <c r="AG22" s="8">
        <f t="shared" si="4"/>
        <v>0.5222329678670935</v>
      </c>
      <c r="AH22" s="8">
        <f t="shared" si="4"/>
        <v>0</v>
      </c>
      <c r="AI22" s="8">
        <f t="shared" si="4"/>
        <v>0.5149286505444373</v>
      </c>
      <c r="AJ22" s="8">
        <f t="shared" si="4"/>
        <v>0.49236596391733095</v>
      </c>
      <c r="AK22" s="8">
        <f t="shared" si="4"/>
        <v>0.49236596391733095</v>
      </c>
      <c r="AL22" s="8">
        <f t="shared" si="4"/>
        <v>0.3892494720807615</v>
      </c>
      <c r="AM22" s="8">
        <f t="shared" si="4"/>
        <v>3.2333489534143163</v>
      </c>
      <c r="AN22" s="9"/>
    </row>
    <row r="24" spans="9:41" ht="21">
      <c r="I24" s="22" t="e">
        <f>COUNTBLANK(#REF!)</f>
        <v>#REF!</v>
      </c>
      <c r="J24" s="22" t="e">
        <f>COUNTBLANK(#REF!)</f>
        <v>#REF!</v>
      </c>
      <c r="K24" s="22" t="e">
        <f>COUNTBLANK(#REF!)</f>
        <v>#REF!</v>
      </c>
      <c r="L24" s="22" t="e">
        <f>COUNTBLANK(#REF!)</f>
        <v>#REF!</v>
      </c>
      <c r="M24" s="22" t="e">
        <f>COUNTBLANK(#REF!)</f>
        <v>#REF!</v>
      </c>
      <c r="N24" s="22" t="e">
        <f>COUNTBLANK(#REF!)</f>
        <v>#REF!</v>
      </c>
      <c r="O24" s="22" t="e">
        <f>COUNTBLANK(#REF!)</f>
        <v>#REF!</v>
      </c>
      <c r="P24" s="22" t="e">
        <f>COUNTBLANK(#REF!)</f>
        <v>#REF!</v>
      </c>
      <c r="Q24" s="22" t="e">
        <f>COUNTBLANK(#REF!)</f>
        <v>#REF!</v>
      </c>
      <c r="R24" s="22" t="e">
        <f>COUNTBLANK(#REF!)</f>
        <v>#REF!</v>
      </c>
      <c r="S24" s="22" t="e">
        <f>COUNTBLANK(#REF!)</f>
        <v>#REF!</v>
      </c>
      <c r="T24" s="22" t="e">
        <f>COUNTBLANK(#REF!)</f>
        <v>#REF!</v>
      </c>
      <c r="U24" s="22" t="e">
        <f>COUNTBLANK(#REF!)</f>
        <v>#REF!</v>
      </c>
      <c r="V24" s="22" t="e">
        <f>COUNTBLANK(#REF!)</f>
        <v>#REF!</v>
      </c>
      <c r="W24" s="22" t="e">
        <f>COUNTBLANK(#REF!)</f>
        <v>#REF!</v>
      </c>
      <c r="X24" s="22" t="e">
        <f>COUNTBLANK(#REF!)</f>
        <v>#REF!</v>
      </c>
      <c r="Y24" s="22" t="e">
        <f>COUNTBLANK(#REF!)</f>
        <v>#REF!</v>
      </c>
      <c r="Z24" s="22" t="e">
        <f>COUNTBLANK(#REF!)</f>
        <v>#REF!</v>
      </c>
      <c r="AA24" s="22" t="e">
        <f>COUNTBLANK(#REF!)</f>
        <v>#REF!</v>
      </c>
      <c r="AB24" s="22" t="e">
        <f>COUNTBLANK(#REF!)</f>
        <v>#REF!</v>
      </c>
      <c r="AC24" s="22" t="e">
        <f>COUNTBLANK(#REF!)</f>
        <v>#REF!</v>
      </c>
      <c r="AD24" s="22" t="e">
        <f>COUNTBLANK(#REF!)</f>
        <v>#REF!</v>
      </c>
      <c r="AE24" s="22" t="e">
        <f>COUNTBLANK(#REF!)</f>
        <v>#REF!</v>
      </c>
      <c r="AF24" s="22" t="e">
        <f>COUNTBLANK(#REF!)</f>
        <v>#REF!</v>
      </c>
      <c r="AG24" s="22" t="e">
        <f>COUNTBLANK(#REF!)</f>
        <v>#REF!</v>
      </c>
      <c r="AH24" s="22" t="e">
        <f>COUNTBLANK(#REF!)</f>
        <v>#REF!</v>
      </c>
      <c r="AI24" s="22" t="e">
        <f>COUNTBLANK(#REF!)</f>
        <v>#REF!</v>
      </c>
      <c r="AJ24" s="22" t="e">
        <f>COUNTBLANK(#REF!)</f>
        <v>#REF!</v>
      </c>
      <c r="AK24" s="22" t="e">
        <f>COUNTBLANK(#REF!)</f>
        <v>#REF!</v>
      </c>
      <c r="AL24" s="22" t="e">
        <f>COUNTBLANK(#REF!)</f>
        <v>#REF!</v>
      </c>
      <c r="AN24" s="9"/>
      <c r="AO24" s="9"/>
    </row>
    <row r="25" spans="9:41" ht="21">
      <c r="I25" s="93"/>
      <c r="AN25" s="9"/>
      <c r="AO25" s="9"/>
    </row>
    <row r="26" spans="40:41" ht="21">
      <c r="AN26" s="9"/>
      <c r="AO26" s="64"/>
    </row>
    <row r="27" spans="40:41" ht="21">
      <c r="AN27" s="9"/>
      <c r="AO27" s="64"/>
    </row>
    <row r="28" spans="40:41" ht="21">
      <c r="AN28" s="9"/>
      <c r="AO28" s="64"/>
    </row>
    <row r="29" ht="21">
      <c r="AO29" s="41"/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conditionalFormatting sqref="AM6:AM19">
    <cfRule type="cellIs" priority="33" dxfId="1" operator="equal">
      <formula>$AO$28</formula>
    </cfRule>
    <cfRule type="cellIs" priority="34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29"/>
  <sheetViews>
    <sheetView zoomScale="53" zoomScaleNormal="53" zoomScalePageLayoutView="0" workbookViewId="0" topLeftCell="A1">
      <selection activeCell="B6" sqref="A1:B65536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10.421875" style="12" customWidth="1"/>
    <col min="8" max="8" width="8.57421875" style="12" customWidth="1"/>
    <col min="9" max="38" width="5.57421875" style="12" customWidth="1"/>
    <col min="39" max="39" width="6.421875" style="12" customWidth="1"/>
    <col min="40" max="40" width="14.57421875" style="5" customWidth="1"/>
    <col min="41" max="42" width="11.57421875" style="5" customWidth="1"/>
    <col min="43" max="46" width="5.57421875" style="5" customWidth="1"/>
    <col min="47" max="54" width="8.57421875" style="5" customWidth="1"/>
  </cols>
  <sheetData>
    <row r="1" spans="1:40" ht="23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26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ht="21">
      <c r="A3" s="194" t="s">
        <v>0</v>
      </c>
      <c r="B3" s="199" t="s">
        <v>1</v>
      </c>
      <c r="C3" s="172" t="s">
        <v>2</v>
      </c>
      <c r="D3" s="199" t="s">
        <v>3</v>
      </c>
      <c r="E3" s="199" t="s">
        <v>21</v>
      </c>
      <c r="F3" s="199" t="s">
        <v>4</v>
      </c>
      <c r="G3" s="199" t="s">
        <v>5</v>
      </c>
      <c r="H3" s="176" t="s">
        <v>22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94" t="s">
        <v>7</v>
      </c>
      <c r="AN3" s="169" t="s">
        <v>8</v>
      </c>
    </row>
    <row r="4" spans="1:40" ht="21">
      <c r="A4" s="200"/>
      <c r="B4" s="199"/>
      <c r="C4" s="173"/>
      <c r="D4" s="199"/>
      <c r="E4" s="199"/>
      <c r="F4" s="199"/>
      <c r="G4" s="199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5"/>
      <c r="AN4" s="170"/>
    </row>
    <row r="5" spans="1:40" ht="21">
      <c r="A5" s="195"/>
      <c r="B5" s="199"/>
      <c r="C5" s="174"/>
      <c r="D5" s="199"/>
      <c r="E5" s="199"/>
      <c r="F5" s="199"/>
      <c r="G5" s="199"/>
      <c r="H5" s="4" t="s">
        <v>10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  <c r="O5" s="86">
        <v>1</v>
      </c>
      <c r="P5" s="86">
        <v>1</v>
      </c>
      <c r="Q5" s="86">
        <v>1</v>
      </c>
      <c r="R5" s="86">
        <v>1</v>
      </c>
      <c r="S5" s="86">
        <v>1</v>
      </c>
      <c r="T5" s="86">
        <v>1</v>
      </c>
      <c r="U5" s="86">
        <v>1</v>
      </c>
      <c r="V5" s="86">
        <v>1</v>
      </c>
      <c r="W5" s="86">
        <v>1</v>
      </c>
      <c r="X5" s="86">
        <v>1</v>
      </c>
      <c r="Y5" s="86">
        <v>1</v>
      </c>
      <c r="Z5" s="86">
        <v>1</v>
      </c>
      <c r="AA5" s="86">
        <v>1</v>
      </c>
      <c r="AB5" s="86">
        <v>1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87">
        <v>2</v>
      </c>
      <c r="AI5" s="87">
        <v>2</v>
      </c>
      <c r="AJ5" s="87">
        <v>2</v>
      </c>
      <c r="AK5" s="87">
        <v>2</v>
      </c>
      <c r="AL5" s="87">
        <v>2</v>
      </c>
      <c r="AM5" s="3">
        <f>SUM(I5:AL5)</f>
        <v>40</v>
      </c>
      <c r="AN5" s="16" t="s">
        <v>11</v>
      </c>
    </row>
    <row r="6" spans="1:40" ht="21">
      <c r="A6" s="27" t="s">
        <v>25</v>
      </c>
      <c r="B6" s="27">
        <v>1049730083</v>
      </c>
      <c r="C6" s="27">
        <v>1</v>
      </c>
      <c r="D6" s="27">
        <v>1</v>
      </c>
      <c r="E6" s="28">
        <v>1499900438986</v>
      </c>
      <c r="F6" s="27">
        <v>1</v>
      </c>
      <c r="G6" s="27">
        <v>99</v>
      </c>
      <c r="H6" s="89"/>
      <c r="I6" s="26">
        <v>1</v>
      </c>
      <c r="J6" s="26">
        <v>1</v>
      </c>
      <c r="K6" s="26">
        <v>0</v>
      </c>
      <c r="L6" s="26">
        <v>0</v>
      </c>
      <c r="M6" s="26">
        <v>0</v>
      </c>
      <c r="N6" s="26">
        <v>1</v>
      </c>
      <c r="O6" s="26">
        <v>0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0</v>
      </c>
      <c r="V6" s="26">
        <v>0</v>
      </c>
      <c r="W6" s="26">
        <v>0</v>
      </c>
      <c r="X6" s="26">
        <v>0</v>
      </c>
      <c r="Y6" s="26">
        <v>1</v>
      </c>
      <c r="Z6" s="26">
        <v>1</v>
      </c>
      <c r="AA6" s="26">
        <v>0</v>
      </c>
      <c r="AB6" s="26">
        <v>1</v>
      </c>
      <c r="AC6" s="26">
        <v>1.5</v>
      </c>
      <c r="AD6" s="26">
        <v>0.5</v>
      </c>
      <c r="AE6" s="26">
        <v>0.5</v>
      </c>
      <c r="AF6" s="26">
        <v>1</v>
      </c>
      <c r="AG6" s="26">
        <v>1.5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130">
        <f aca="true" t="shared" si="0" ref="AM6:AM17">IF(H6="ขาดสอบ","-",SUM(I6:AL6))</f>
        <v>16</v>
      </c>
      <c r="AN6" s="131">
        <f aca="true" t="shared" si="1" ref="AN6:AN17">IF(H6="ขาดสอบ","ขาดสอบ",6*AM6/$AM$5)</f>
        <v>2.4</v>
      </c>
    </row>
    <row r="7" spans="1:40" ht="21">
      <c r="A7" s="27" t="s">
        <v>25</v>
      </c>
      <c r="B7" s="27">
        <v>1049730083</v>
      </c>
      <c r="C7" s="27">
        <v>1</v>
      </c>
      <c r="D7" s="27">
        <v>2</v>
      </c>
      <c r="E7" s="28">
        <v>1209702167376</v>
      </c>
      <c r="F7" s="27">
        <v>1</v>
      </c>
      <c r="G7" s="27">
        <v>99</v>
      </c>
      <c r="H7" s="89"/>
      <c r="I7" s="26">
        <v>0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1</v>
      </c>
      <c r="T7" s="26">
        <v>0</v>
      </c>
      <c r="U7" s="26">
        <v>0</v>
      </c>
      <c r="V7" s="26">
        <v>1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2</v>
      </c>
      <c r="AD7" s="26">
        <v>2</v>
      </c>
      <c r="AE7" s="26">
        <v>1.5</v>
      </c>
      <c r="AF7" s="26">
        <v>1</v>
      </c>
      <c r="AG7" s="26">
        <v>1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130">
        <f t="shared" si="0"/>
        <v>10.5</v>
      </c>
      <c r="AN7" s="131">
        <f t="shared" si="1"/>
        <v>1.575</v>
      </c>
    </row>
    <row r="8" spans="1:40" ht="21">
      <c r="A8" s="27" t="s">
        <v>25</v>
      </c>
      <c r="B8" s="27">
        <v>1049730083</v>
      </c>
      <c r="C8" s="27">
        <v>1</v>
      </c>
      <c r="D8" s="27">
        <v>3</v>
      </c>
      <c r="E8" s="28">
        <v>1490501203421</v>
      </c>
      <c r="F8" s="27">
        <v>1</v>
      </c>
      <c r="G8" s="27">
        <v>99</v>
      </c>
      <c r="H8" s="89"/>
      <c r="I8" s="26">
        <v>1</v>
      </c>
      <c r="J8" s="26">
        <v>0</v>
      </c>
      <c r="K8" s="26">
        <v>1</v>
      </c>
      <c r="L8" s="26">
        <v>0</v>
      </c>
      <c r="M8" s="26">
        <v>1</v>
      </c>
      <c r="N8" s="26">
        <v>0</v>
      </c>
      <c r="O8" s="26">
        <v>1</v>
      </c>
      <c r="P8" s="26">
        <v>1</v>
      </c>
      <c r="Q8" s="26">
        <v>1</v>
      </c>
      <c r="R8" s="26">
        <v>0</v>
      </c>
      <c r="S8" s="26">
        <v>1</v>
      </c>
      <c r="T8" s="26">
        <v>0</v>
      </c>
      <c r="U8" s="26">
        <v>0</v>
      </c>
      <c r="V8" s="26">
        <v>0</v>
      </c>
      <c r="W8" s="26">
        <v>0</v>
      </c>
      <c r="X8" s="26">
        <v>1</v>
      </c>
      <c r="Y8" s="26">
        <v>1</v>
      </c>
      <c r="Z8" s="26">
        <v>1</v>
      </c>
      <c r="AA8" s="26">
        <v>1</v>
      </c>
      <c r="AB8" s="26">
        <v>0</v>
      </c>
      <c r="AC8" s="26">
        <v>2</v>
      </c>
      <c r="AD8" s="26">
        <v>2</v>
      </c>
      <c r="AE8" s="26">
        <v>1.5</v>
      </c>
      <c r="AF8" s="26">
        <v>0</v>
      </c>
      <c r="AG8" s="26">
        <v>1.5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130">
        <f t="shared" si="0"/>
        <v>18</v>
      </c>
      <c r="AN8" s="131">
        <f t="shared" si="1"/>
        <v>2.7</v>
      </c>
    </row>
    <row r="9" spans="1:40" ht="21">
      <c r="A9" s="27" t="s">
        <v>25</v>
      </c>
      <c r="B9" s="27">
        <v>1049730083</v>
      </c>
      <c r="C9" s="27">
        <v>1</v>
      </c>
      <c r="D9" s="27">
        <v>4</v>
      </c>
      <c r="E9" s="28">
        <v>1499900450927</v>
      </c>
      <c r="F9" s="27">
        <v>1</v>
      </c>
      <c r="G9" s="27">
        <v>99</v>
      </c>
      <c r="H9" s="89"/>
      <c r="I9" s="26">
        <v>0</v>
      </c>
      <c r="J9" s="26">
        <v>0</v>
      </c>
      <c r="K9" s="26">
        <v>1</v>
      </c>
      <c r="L9" s="26">
        <v>1</v>
      </c>
      <c r="M9" s="26">
        <v>0</v>
      </c>
      <c r="N9" s="26">
        <v>1</v>
      </c>
      <c r="O9" s="26">
        <v>1</v>
      </c>
      <c r="P9" s="26">
        <v>1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0.5</v>
      </c>
      <c r="AD9" s="26">
        <v>1</v>
      </c>
      <c r="AE9" s="26">
        <v>1.5</v>
      </c>
      <c r="AF9" s="26">
        <v>1.5</v>
      </c>
      <c r="AG9" s="26">
        <v>1.5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130">
        <f t="shared" si="0"/>
        <v>11</v>
      </c>
      <c r="AN9" s="131">
        <f t="shared" si="1"/>
        <v>1.65</v>
      </c>
    </row>
    <row r="10" spans="1:40" ht="21">
      <c r="A10" s="27" t="s">
        <v>25</v>
      </c>
      <c r="B10" s="27">
        <v>1049730083</v>
      </c>
      <c r="C10" s="27">
        <v>1</v>
      </c>
      <c r="D10" s="27">
        <v>5</v>
      </c>
      <c r="E10" s="28">
        <v>1101801403730</v>
      </c>
      <c r="F10" s="27">
        <v>1</v>
      </c>
      <c r="G10" s="27">
        <v>99</v>
      </c>
      <c r="H10" s="89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1</v>
      </c>
      <c r="T10" s="26">
        <v>1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1</v>
      </c>
      <c r="AB10" s="26">
        <v>0</v>
      </c>
      <c r="AC10" s="26">
        <v>0.5</v>
      </c>
      <c r="AD10" s="26">
        <v>1</v>
      </c>
      <c r="AE10" s="26">
        <v>1</v>
      </c>
      <c r="AF10" s="26">
        <v>1</v>
      </c>
      <c r="AG10" s="26">
        <v>1.5</v>
      </c>
      <c r="AH10" s="26">
        <v>2</v>
      </c>
      <c r="AI10" s="26">
        <v>0</v>
      </c>
      <c r="AJ10" s="26">
        <v>0</v>
      </c>
      <c r="AK10" s="26">
        <v>0</v>
      </c>
      <c r="AL10" s="26">
        <v>0</v>
      </c>
      <c r="AM10" s="130">
        <f t="shared" si="0"/>
        <v>11</v>
      </c>
      <c r="AN10" s="131">
        <f t="shared" si="1"/>
        <v>1.65</v>
      </c>
    </row>
    <row r="11" spans="1:40" ht="21">
      <c r="A11" s="27" t="s">
        <v>25</v>
      </c>
      <c r="B11" s="27">
        <v>1049730083</v>
      </c>
      <c r="C11" s="27">
        <v>1</v>
      </c>
      <c r="D11" s="27">
        <v>7</v>
      </c>
      <c r="E11" s="28">
        <v>1102170050709</v>
      </c>
      <c r="F11" s="27">
        <v>1</v>
      </c>
      <c r="G11" s="27">
        <v>99</v>
      </c>
      <c r="H11" s="89"/>
      <c r="I11" s="26">
        <v>1</v>
      </c>
      <c r="J11" s="26">
        <v>0</v>
      </c>
      <c r="K11" s="26">
        <v>0</v>
      </c>
      <c r="L11" s="26">
        <v>1</v>
      </c>
      <c r="M11" s="26">
        <v>1</v>
      </c>
      <c r="N11" s="26">
        <v>1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6">
        <v>0</v>
      </c>
      <c r="W11" s="26">
        <v>0</v>
      </c>
      <c r="X11" s="26">
        <v>0</v>
      </c>
      <c r="Y11" s="26">
        <v>1</v>
      </c>
      <c r="Z11" s="26">
        <v>1</v>
      </c>
      <c r="AA11" s="26">
        <v>0</v>
      </c>
      <c r="AB11" s="26">
        <v>0</v>
      </c>
      <c r="AC11" s="26">
        <v>2</v>
      </c>
      <c r="AD11" s="26">
        <v>1.5</v>
      </c>
      <c r="AE11" s="26">
        <v>1.5</v>
      </c>
      <c r="AF11" s="26">
        <v>1.5</v>
      </c>
      <c r="AG11" s="26">
        <v>1</v>
      </c>
      <c r="AH11" s="26">
        <v>2</v>
      </c>
      <c r="AI11" s="26">
        <v>0</v>
      </c>
      <c r="AJ11" s="26">
        <v>0</v>
      </c>
      <c r="AK11" s="26">
        <v>0</v>
      </c>
      <c r="AL11" s="26">
        <v>0</v>
      </c>
      <c r="AM11" s="130">
        <f t="shared" si="0"/>
        <v>16.5</v>
      </c>
      <c r="AN11" s="131">
        <f t="shared" si="1"/>
        <v>2.475</v>
      </c>
    </row>
    <row r="12" spans="1:40" ht="21">
      <c r="A12" s="27" t="s">
        <v>25</v>
      </c>
      <c r="B12" s="27">
        <v>1049730083</v>
      </c>
      <c r="C12" s="27">
        <v>1</v>
      </c>
      <c r="D12" s="27">
        <v>8</v>
      </c>
      <c r="E12" s="28">
        <v>1101801368501</v>
      </c>
      <c r="F12" s="27">
        <v>1</v>
      </c>
      <c r="G12" s="27">
        <v>99</v>
      </c>
      <c r="H12" s="89"/>
      <c r="I12" s="26">
        <v>0</v>
      </c>
      <c r="J12" s="26">
        <v>1</v>
      </c>
      <c r="K12" s="26">
        <v>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2</v>
      </c>
      <c r="AE12" s="26">
        <v>1</v>
      </c>
      <c r="AF12" s="26">
        <v>1</v>
      </c>
      <c r="AG12" s="26">
        <v>0.5</v>
      </c>
      <c r="AH12" s="26">
        <v>2</v>
      </c>
      <c r="AI12" s="26">
        <v>0</v>
      </c>
      <c r="AJ12" s="26">
        <v>0</v>
      </c>
      <c r="AK12" s="26">
        <v>0</v>
      </c>
      <c r="AL12" s="26">
        <v>0</v>
      </c>
      <c r="AM12" s="130">
        <f t="shared" si="0"/>
        <v>9.5</v>
      </c>
      <c r="AN12" s="131">
        <f t="shared" si="1"/>
        <v>1.425</v>
      </c>
    </row>
    <row r="13" spans="1:40" ht="21">
      <c r="A13" s="27" t="s">
        <v>25</v>
      </c>
      <c r="B13" s="27">
        <v>1049730083</v>
      </c>
      <c r="C13" s="27">
        <v>1</v>
      </c>
      <c r="D13" s="27">
        <v>9</v>
      </c>
      <c r="E13" s="28">
        <v>1490501204410</v>
      </c>
      <c r="F13" s="27">
        <v>1</v>
      </c>
      <c r="G13" s="27">
        <v>99</v>
      </c>
      <c r="H13" s="89"/>
      <c r="I13" s="26">
        <v>0</v>
      </c>
      <c r="J13" s="26">
        <v>1</v>
      </c>
      <c r="K13" s="26">
        <v>1</v>
      </c>
      <c r="L13" s="26">
        <v>0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1</v>
      </c>
      <c r="V13" s="26">
        <v>0</v>
      </c>
      <c r="W13" s="26">
        <v>0</v>
      </c>
      <c r="X13" s="26">
        <v>1</v>
      </c>
      <c r="Y13" s="26">
        <v>0</v>
      </c>
      <c r="Z13" s="26">
        <v>0</v>
      </c>
      <c r="AA13" s="26">
        <v>0</v>
      </c>
      <c r="AB13" s="26">
        <v>0</v>
      </c>
      <c r="AC13" s="26">
        <v>2</v>
      </c>
      <c r="AD13" s="26">
        <v>0.5</v>
      </c>
      <c r="AE13" s="26">
        <v>1</v>
      </c>
      <c r="AF13" s="26">
        <v>2</v>
      </c>
      <c r="AG13" s="26">
        <v>0.5</v>
      </c>
      <c r="AH13" s="26">
        <v>2</v>
      </c>
      <c r="AI13" s="26">
        <v>0</v>
      </c>
      <c r="AJ13" s="26">
        <v>0</v>
      </c>
      <c r="AK13" s="26">
        <v>0</v>
      </c>
      <c r="AL13" s="26">
        <v>0</v>
      </c>
      <c r="AM13" s="130">
        <f t="shared" si="0"/>
        <v>14</v>
      </c>
      <c r="AN13" s="131">
        <f t="shared" si="1"/>
        <v>2.1</v>
      </c>
    </row>
    <row r="14" spans="1:40" ht="21">
      <c r="A14" s="27" t="s">
        <v>25</v>
      </c>
      <c r="B14" s="27">
        <v>1049730083</v>
      </c>
      <c r="C14" s="27">
        <v>1</v>
      </c>
      <c r="D14" s="27">
        <v>12</v>
      </c>
      <c r="E14" s="28">
        <v>1749900986913</v>
      </c>
      <c r="F14" s="27">
        <v>2</v>
      </c>
      <c r="G14" s="27">
        <v>99</v>
      </c>
      <c r="H14" s="89"/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0</v>
      </c>
      <c r="O14" s="26">
        <v>1</v>
      </c>
      <c r="P14" s="26">
        <v>1</v>
      </c>
      <c r="Q14" s="26">
        <v>0</v>
      </c>
      <c r="R14" s="26">
        <v>0</v>
      </c>
      <c r="S14" s="26">
        <v>1</v>
      </c>
      <c r="T14" s="26">
        <v>0</v>
      </c>
      <c r="U14" s="26">
        <v>0</v>
      </c>
      <c r="V14" s="26">
        <v>0</v>
      </c>
      <c r="W14" s="26">
        <v>1</v>
      </c>
      <c r="X14" s="26">
        <v>1</v>
      </c>
      <c r="Y14" s="26">
        <v>1</v>
      </c>
      <c r="Z14" s="26">
        <v>1</v>
      </c>
      <c r="AA14" s="26">
        <v>0</v>
      </c>
      <c r="AB14" s="26">
        <v>0</v>
      </c>
      <c r="AC14" s="26">
        <v>2</v>
      </c>
      <c r="AD14" s="26">
        <v>2</v>
      </c>
      <c r="AE14" s="26">
        <v>1.5</v>
      </c>
      <c r="AF14" s="26">
        <v>0.5</v>
      </c>
      <c r="AG14" s="26">
        <v>1.5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130">
        <f t="shared" si="0"/>
        <v>19.5</v>
      </c>
      <c r="AN14" s="131">
        <f t="shared" si="1"/>
        <v>2.925</v>
      </c>
    </row>
    <row r="15" spans="1:40" ht="21">
      <c r="A15" s="27" t="s">
        <v>25</v>
      </c>
      <c r="B15" s="27">
        <v>1049730083</v>
      </c>
      <c r="C15" s="27">
        <v>1</v>
      </c>
      <c r="D15" s="27">
        <v>13</v>
      </c>
      <c r="E15" s="28">
        <v>1490501203685</v>
      </c>
      <c r="F15" s="27">
        <v>2</v>
      </c>
      <c r="G15" s="27">
        <v>99</v>
      </c>
      <c r="H15" s="89"/>
      <c r="I15" s="26">
        <v>1</v>
      </c>
      <c r="J15" s="26">
        <v>0</v>
      </c>
      <c r="K15" s="26">
        <v>1</v>
      </c>
      <c r="L15" s="26">
        <v>1</v>
      </c>
      <c r="M15" s="26">
        <v>1</v>
      </c>
      <c r="N15" s="26">
        <v>0</v>
      </c>
      <c r="O15" s="26">
        <v>1</v>
      </c>
      <c r="P15" s="26">
        <v>1</v>
      </c>
      <c r="Q15" s="26">
        <v>0</v>
      </c>
      <c r="R15" s="26">
        <v>0</v>
      </c>
      <c r="S15" s="26">
        <v>1</v>
      </c>
      <c r="T15" s="26">
        <v>0</v>
      </c>
      <c r="U15" s="26">
        <v>0</v>
      </c>
      <c r="V15" s="26">
        <v>0</v>
      </c>
      <c r="W15" s="26">
        <v>0</v>
      </c>
      <c r="X15" s="26">
        <v>1</v>
      </c>
      <c r="Y15" s="26">
        <v>1</v>
      </c>
      <c r="Z15" s="26">
        <v>1</v>
      </c>
      <c r="AA15" s="26">
        <v>1</v>
      </c>
      <c r="AB15" s="26">
        <v>0</v>
      </c>
      <c r="AC15" s="26">
        <v>2</v>
      </c>
      <c r="AD15" s="26">
        <v>2</v>
      </c>
      <c r="AE15" s="26">
        <v>1.5</v>
      </c>
      <c r="AF15" s="26">
        <v>0.5</v>
      </c>
      <c r="AG15" s="26">
        <v>1.5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130">
        <f t="shared" si="0"/>
        <v>18.5</v>
      </c>
      <c r="AN15" s="131">
        <f t="shared" si="1"/>
        <v>2.775</v>
      </c>
    </row>
    <row r="16" spans="1:40" ht="21">
      <c r="A16" s="27" t="s">
        <v>25</v>
      </c>
      <c r="B16" s="27">
        <v>1049730083</v>
      </c>
      <c r="C16" s="27">
        <v>1</v>
      </c>
      <c r="D16" s="27">
        <v>14</v>
      </c>
      <c r="E16" s="28">
        <v>1490501202999</v>
      </c>
      <c r="F16" s="27">
        <v>2</v>
      </c>
      <c r="G16" s="27">
        <v>99</v>
      </c>
      <c r="H16" s="89"/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6">
        <v>0</v>
      </c>
      <c r="U16" s="26">
        <v>1</v>
      </c>
      <c r="V16" s="26">
        <v>0</v>
      </c>
      <c r="W16" s="26">
        <v>0</v>
      </c>
      <c r="X16" s="26">
        <v>1</v>
      </c>
      <c r="Y16" s="26">
        <v>1</v>
      </c>
      <c r="Z16" s="26">
        <v>0</v>
      </c>
      <c r="AA16" s="26">
        <v>0</v>
      </c>
      <c r="AB16" s="26">
        <v>1</v>
      </c>
      <c r="AC16" s="26">
        <v>2</v>
      </c>
      <c r="AD16" s="26">
        <v>2</v>
      </c>
      <c r="AE16" s="26">
        <v>2</v>
      </c>
      <c r="AF16" s="26">
        <v>1.5</v>
      </c>
      <c r="AG16" s="26">
        <v>1.5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130">
        <f t="shared" si="0"/>
        <v>14</v>
      </c>
      <c r="AN16" s="131">
        <f t="shared" si="1"/>
        <v>2.1</v>
      </c>
    </row>
    <row r="17" spans="1:40" ht="21">
      <c r="A17" s="27" t="s">
        <v>25</v>
      </c>
      <c r="B17" s="27">
        <v>1049730083</v>
      </c>
      <c r="C17" s="27">
        <v>1</v>
      </c>
      <c r="D17" s="27">
        <v>15</v>
      </c>
      <c r="E17" s="28">
        <v>1490501202573</v>
      </c>
      <c r="F17" s="27">
        <v>2</v>
      </c>
      <c r="G17" s="27">
        <v>99</v>
      </c>
      <c r="H17" s="89"/>
      <c r="I17" s="26">
        <v>0</v>
      </c>
      <c r="J17" s="26">
        <v>1</v>
      </c>
      <c r="K17" s="26">
        <v>1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1.5</v>
      </c>
      <c r="AD17" s="26">
        <v>1</v>
      </c>
      <c r="AE17" s="26">
        <v>1</v>
      </c>
      <c r="AF17" s="26">
        <v>1</v>
      </c>
      <c r="AG17" s="26">
        <v>0.5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130">
        <f t="shared" si="0"/>
        <v>9</v>
      </c>
      <c r="AN17" s="131">
        <f t="shared" si="1"/>
        <v>1.35</v>
      </c>
    </row>
    <row r="18" spans="1:40" ht="21">
      <c r="A18" s="119"/>
      <c r="B18" s="119"/>
      <c r="C18" s="119"/>
      <c r="D18" s="119"/>
      <c r="E18" s="120"/>
      <c r="F18" s="119"/>
      <c r="G18" s="119"/>
      <c r="H18" s="121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32">
        <f>AVERAGE(AM6:AM17)</f>
        <v>13.958333333333334</v>
      </c>
      <c r="AN18" s="133" t="s">
        <v>69</v>
      </c>
    </row>
    <row r="19" spans="1:40" ht="21">
      <c r="A19" s="119"/>
      <c r="B19" s="119"/>
      <c r="C19" s="119"/>
      <c r="D19" s="119"/>
      <c r="E19" s="120"/>
      <c r="F19" s="119"/>
      <c r="G19" s="119"/>
      <c r="H19" s="121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34">
        <f>STDEV(AM6:AM17)</f>
        <v>3.720082680736429</v>
      </c>
      <c r="AN19" s="135" t="s">
        <v>71</v>
      </c>
    </row>
    <row r="20" spans="1:40" ht="21">
      <c r="A20" s="90"/>
      <c r="B20" s="90"/>
      <c r="C20" s="90"/>
      <c r="D20" s="90"/>
      <c r="E20" s="90"/>
      <c r="F20" s="90"/>
      <c r="G20" s="90"/>
      <c r="H20" s="65" t="s">
        <v>13</v>
      </c>
      <c r="I20" s="8">
        <f>SUM(I6:I17)</f>
        <v>5</v>
      </c>
      <c r="J20" s="8">
        <f aca="true" t="shared" si="2" ref="J20:AM20">SUM(J6:J17)</f>
        <v>6</v>
      </c>
      <c r="K20" s="8">
        <f t="shared" si="2"/>
        <v>7</v>
      </c>
      <c r="L20" s="8">
        <f t="shared" si="2"/>
        <v>4</v>
      </c>
      <c r="M20" s="8">
        <f t="shared" si="2"/>
        <v>4</v>
      </c>
      <c r="N20" s="8">
        <f t="shared" si="2"/>
        <v>4</v>
      </c>
      <c r="O20" s="8">
        <f t="shared" si="2"/>
        <v>4</v>
      </c>
      <c r="P20" s="8">
        <f t="shared" si="2"/>
        <v>6</v>
      </c>
      <c r="Q20" s="8">
        <f t="shared" si="2"/>
        <v>3</v>
      </c>
      <c r="R20" s="8">
        <f t="shared" si="2"/>
        <v>2</v>
      </c>
      <c r="S20" s="8">
        <f t="shared" si="2"/>
        <v>6</v>
      </c>
      <c r="T20" s="8">
        <f t="shared" si="2"/>
        <v>4</v>
      </c>
      <c r="U20" s="8">
        <f t="shared" si="2"/>
        <v>3</v>
      </c>
      <c r="V20" s="8">
        <f t="shared" si="2"/>
        <v>1</v>
      </c>
      <c r="W20" s="8">
        <f t="shared" si="2"/>
        <v>1</v>
      </c>
      <c r="X20" s="8">
        <f t="shared" si="2"/>
        <v>6</v>
      </c>
      <c r="Y20" s="8">
        <f t="shared" si="2"/>
        <v>6</v>
      </c>
      <c r="Z20" s="8">
        <f t="shared" si="2"/>
        <v>5</v>
      </c>
      <c r="AA20" s="8">
        <f t="shared" si="2"/>
        <v>3</v>
      </c>
      <c r="AB20" s="8">
        <f t="shared" si="2"/>
        <v>2</v>
      </c>
      <c r="AC20" s="8">
        <f t="shared" si="2"/>
        <v>18</v>
      </c>
      <c r="AD20" s="8">
        <f t="shared" si="2"/>
        <v>17.5</v>
      </c>
      <c r="AE20" s="8">
        <f t="shared" si="2"/>
        <v>15.5</v>
      </c>
      <c r="AF20" s="8">
        <f t="shared" si="2"/>
        <v>12.5</v>
      </c>
      <c r="AG20" s="8">
        <f t="shared" si="2"/>
        <v>14</v>
      </c>
      <c r="AH20" s="8">
        <f t="shared" si="2"/>
        <v>8</v>
      </c>
      <c r="AI20" s="8">
        <f t="shared" si="2"/>
        <v>0</v>
      </c>
      <c r="AJ20" s="8">
        <f t="shared" si="2"/>
        <v>0</v>
      </c>
      <c r="AK20" s="8">
        <f t="shared" si="2"/>
        <v>0</v>
      </c>
      <c r="AL20" s="8">
        <f t="shared" si="2"/>
        <v>0</v>
      </c>
      <c r="AM20" s="8">
        <f t="shared" si="2"/>
        <v>167.5</v>
      </c>
      <c r="AN20" s="9"/>
    </row>
    <row r="21" spans="1:40" ht="21">
      <c r="A21" s="90"/>
      <c r="B21" s="90"/>
      <c r="C21" s="90"/>
      <c r="D21" s="90"/>
      <c r="E21" s="90"/>
      <c r="F21" s="90"/>
      <c r="G21" s="90"/>
      <c r="H21" s="65" t="s">
        <v>14</v>
      </c>
      <c r="I21" s="8">
        <f>AVERAGE(I6:I17)</f>
        <v>0.4166666666666667</v>
      </c>
      <c r="J21" s="8">
        <f aca="true" t="shared" si="3" ref="J21:AM21">AVERAGE(J6:J17)</f>
        <v>0.5</v>
      </c>
      <c r="K21" s="8">
        <f t="shared" si="3"/>
        <v>0.5833333333333334</v>
      </c>
      <c r="L21" s="8">
        <f t="shared" si="3"/>
        <v>0.3333333333333333</v>
      </c>
      <c r="M21" s="8">
        <f t="shared" si="3"/>
        <v>0.3333333333333333</v>
      </c>
      <c r="N21" s="8">
        <f t="shared" si="3"/>
        <v>0.3333333333333333</v>
      </c>
      <c r="O21" s="8">
        <f t="shared" si="3"/>
        <v>0.3333333333333333</v>
      </c>
      <c r="P21" s="8">
        <f t="shared" si="3"/>
        <v>0.5</v>
      </c>
      <c r="Q21" s="8">
        <f t="shared" si="3"/>
        <v>0.25</v>
      </c>
      <c r="R21" s="8">
        <f t="shared" si="3"/>
        <v>0.16666666666666666</v>
      </c>
      <c r="S21" s="8">
        <f t="shared" si="3"/>
        <v>0.5</v>
      </c>
      <c r="T21" s="8">
        <f t="shared" si="3"/>
        <v>0.3333333333333333</v>
      </c>
      <c r="U21" s="8">
        <f t="shared" si="3"/>
        <v>0.25</v>
      </c>
      <c r="V21" s="8">
        <f t="shared" si="3"/>
        <v>0.08333333333333333</v>
      </c>
      <c r="W21" s="8">
        <f t="shared" si="3"/>
        <v>0.08333333333333333</v>
      </c>
      <c r="X21" s="8">
        <f t="shared" si="3"/>
        <v>0.5</v>
      </c>
      <c r="Y21" s="8">
        <f t="shared" si="3"/>
        <v>0.5</v>
      </c>
      <c r="Z21" s="8">
        <f t="shared" si="3"/>
        <v>0.4166666666666667</v>
      </c>
      <c r="AA21" s="8">
        <f t="shared" si="3"/>
        <v>0.25</v>
      </c>
      <c r="AB21" s="8">
        <f t="shared" si="3"/>
        <v>0.16666666666666666</v>
      </c>
      <c r="AC21" s="8">
        <f t="shared" si="3"/>
        <v>1.5</v>
      </c>
      <c r="AD21" s="8">
        <f t="shared" si="3"/>
        <v>1.4583333333333333</v>
      </c>
      <c r="AE21" s="8">
        <f t="shared" si="3"/>
        <v>1.2916666666666667</v>
      </c>
      <c r="AF21" s="8">
        <f t="shared" si="3"/>
        <v>1.0416666666666667</v>
      </c>
      <c r="AG21" s="8">
        <f t="shared" si="3"/>
        <v>1.1666666666666667</v>
      </c>
      <c r="AH21" s="8">
        <f t="shared" si="3"/>
        <v>0.6666666666666666</v>
      </c>
      <c r="AI21" s="8">
        <f t="shared" si="3"/>
        <v>0</v>
      </c>
      <c r="AJ21" s="8">
        <f t="shared" si="3"/>
        <v>0</v>
      </c>
      <c r="AK21" s="8">
        <f t="shared" si="3"/>
        <v>0</v>
      </c>
      <c r="AL21" s="8">
        <f t="shared" si="3"/>
        <v>0</v>
      </c>
      <c r="AM21" s="8">
        <f t="shared" si="3"/>
        <v>13.958333333333334</v>
      </c>
      <c r="AN21" s="9"/>
    </row>
    <row r="22" spans="1:40" ht="21">
      <c r="A22" s="90"/>
      <c r="B22" s="90"/>
      <c r="C22" s="90"/>
      <c r="D22" s="90"/>
      <c r="E22" s="90"/>
      <c r="F22" s="90"/>
      <c r="G22" s="90"/>
      <c r="H22" s="65" t="s">
        <v>15</v>
      </c>
      <c r="I22" s="8">
        <f>STDEV(I6:I17)</f>
        <v>0.5149286505444373</v>
      </c>
      <c r="J22" s="8">
        <f aca="true" t="shared" si="4" ref="J22:AM22">STDEV(J6:J17)</f>
        <v>0.5222329678670935</v>
      </c>
      <c r="K22" s="8">
        <f t="shared" si="4"/>
        <v>0.5149286505444373</v>
      </c>
      <c r="L22" s="8">
        <f t="shared" si="4"/>
        <v>0.49236596391733095</v>
      </c>
      <c r="M22" s="8">
        <f t="shared" si="4"/>
        <v>0.49236596391733095</v>
      </c>
      <c r="N22" s="8">
        <f t="shared" si="4"/>
        <v>0.49236596391733095</v>
      </c>
      <c r="O22" s="8">
        <f t="shared" si="4"/>
        <v>0.49236596391733095</v>
      </c>
      <c r="P22" s="8">
        <f t="shared" si="4"/>
        <v>0.5222329678670935</v>
      </c>
      <c r="Q22" s="8">
        <f t="shared" si="4"/>
        <v>0.45226701686664544</v>
      </c>
      <c r="R22" s="8">
        <f t="shared" si="4"/>
        <v>0.3892494720807615</v>
      </c>
      <c r="S22" s="8">
        <f t="shared" si="4"/>
        <v>0.5222329678670935</v>
      </c>
      <c r="T22" s="8">
        <f t="shared" si="4"/>
        <v>0.49236596391733095</v>
      </c>
      <c r="U22" s="8">
        <f t="shared" si="4"/>
        <v>0.45226701686664544</v>
      </c>
      <c r="V22" s="8">
        <f t="shared" si="4"/>
        <v>0.28867513459481287</v>
      </c>
      <c r="W22" s="8">
        <f t="shared" si="4"/>
        <v>0.28867513459481287</v>
      </c>
      <c r="X22" s="8">
        <f t="shared" si="4"/>
        <v>0.5222329678670935</v>
      </c>
      <c r="Y22" s="8">
        <f t="shared" si="4"/>
        <v>0.5222329678670935</v>
      </c>
      <c r="Z22" s="8">
        <f t="shared" si="4"/>
        <v>0.5149286505444373</v>
      </c>
      <c r="AA22" s="8">
        <f t="shared" si="4"/>
        <v>0.45226701686664544</v>
      </c>
      <c r="AB22" s="8">
        <f t="shared" si="4"/>
        <v>0.3892494720807615</v>
      </c>
      <c r="AC22" s="8">
        <f t="shared" si="4"/>
        <v>0.7385489458759964</v>
      </c>
      <c r="AD22" s="8">
        <f t="shared" si="4"/>
        <v>0.6200562046860728</v>
      </c>
      <c r="AE22" s="8">
        <f t="shared" si="4"/>
        <v>0.39648073054937966</v>
      </c>
      <c r="AF22" s="8">
        <f t="shared" si="4"/>
        <v>0.5418123347254158</v>
      </c>
      <c r="AG22" s="8">
        <f t="shared" si="4"/>
        <v>0.4438126822992974</v>
      </c>
      <c r="AH22" s="8">
        <f t="shared" si="4"/>
        <v>0.9847319278346619</v>
      </c>
      <c r="AI22" s="8">
        <f t="shared" si="4"/>
        <v>0</v>
      </c>
      <c r="AJ22" s="8">
        <f t="shared" si="4"/>
        <v>0</v>
      </c>
      <c r="AK22" s="8">
        <f t="shared" si="4"/>
        <v>0</v>
      </c>
      <c r="AL22" s="8">
        <f t="shared" si="4"/>
        <v>0</v>
      </c>
      <c r="AM22" s="8">
        <f t="shared" si="4"/>
        <v>3.720082680736429</v>
      </c>
      <c r="AN22" s="9"/>
    </row>
    <row r="24" spans="9:41" ht="21">
      <c r="I24" s="22" t="e">
        <f>COUNTBLANK(#REF!)</f>
        <v>#REF!</v>
      </c>
      <c r="J24" s="22" t="e">
        <f>COUNTBLANK(#REF!)</f>
        <v>#REF!</v>
      </c>
      <c r="K24" s="22" t="e">
        <f>COUNTBLANK(#REF!)</f>
        <v>#REF!</v>
      </c>
      <c r="L24" s="22" t="e">
        <f>COUNTBLANK(#REF!)</f>
        <v>#REF!</v>
      </c>
      <c r="M24" s="22" t="e">
        <f>COUNTBLANK(#REF!)</f>
        <v>#REF!</v>
      </c>
      <c r="N24" s="22" t="e">
        <f>COUNTBLANK(#REF!)</f>
        <v>#REF!</v>
      </c>
      <c r="O24" s="22" t="e">
        <f>COUNTBLANK(#REF!)</f>
        <v>#REF!</v>
      </c>
      <c r="P24" s="22" t="e">
        <f>COUNTBLANK(#REF!)</f>
        <v>#REF!</v>
      </c>
      <c r="Q24" s="22" t="e">
        <f>COUNTBLANK(#REF!)</f>
        <v>#REF!</v>
      </c>
      <c r="R24" s="22" t="e">
        <f>COUNTBLANK(#REF!)</f>
        <v>#REF!</v>
      </c>
      <c r="S24" s="22" t="e">
        <f>COUNTBLANK(#REF!)</f>
        <v>#REF!</v>
      </c>
      <c r="T24" s="22" t="e">
        <f>COUNTBLANK(#REF!)</f>
        <v>#REF!</v>
      </c>
      <c r="U24" s="22" t="e">
        <f>COUNTBLANK(#REF!)</f>
        <v>#REF!</v>
      </c>
      <c r="V24" s="22" t="e">
        <f>COUNTBLANK(#REF!)</f>
        <v>#REF!</v>
      </c>
      <c r="W24" s="22" t="e">
        <f>COUNTBLANK(#REF!)</f>
        <v>#REF!</v>
      </c>
      <c r="X24" s="22" t="e">
        <f>COUNTBLANK(#REF!)</f>
        <v>#REF!</v>
      </c>
      <c r="Y24" s="22" t="e">
        <f>COUNTBLANK(#REF!)</f>
        <v>#REF!</v>
      </c>
      <c r="Z24" s="22" t="e">
        <f>COUNTBLANK(#REF!)</f>
        <v>#REF!</v>
      </c>
      <c r="AA24" s="22" t="e">
        <f>COUNTBLANK(#REF!)</f>
        <v>#REF!</v>
      </c>
      <c r="AB24" s="22" t="e">
        <f>COUNTBLANK(#REF!)</f>
        <v>#REF!</v>
      </c>
      <c r="AC24" s="22" t="e">
        <f>COUNTBLANK(#REF!)</f>
        <v>#REF!</v>
      </c>
      <c r="AD24" s="22" t="e">
        <f>COUNTBLANK(#REF!)</f>
        <v>#REF!</v>
      </c>
      <c r="AE24" s="22" t="e">
        <f>COUNTBLANK(#REF!)</f>
        <v>#REF!</v>
      </c>
      <c r="AF24" s="22" t="e">
        <f>COUNTBLANK(#REF!)</f>
        <v>#REF!</v>
      </c>
      <c r="AG24" s="22" t="e">
        <f>COUNTBLANK(#REF!)</f>
        <v>#REF!</v>
      </c>
      <c r="AH24" s="22" t="e">
        <f>COUNTBLANK(#REF!)</f>
        <v>#REF!</v>
      </c>
      <c r="AI24" s="22" t="e">
        <f>COUNTBLANK(#REF!)</f>
        <v>#REF!</v>
      </c>
      <c r="AJ24" s="22" t="e">
        <f>COUNTBLANK(#REF!)</f>
        <v>#REF!</v>
      </c>
      <c r="AK24" s="22" t="e">
        <f>COUNTBLANK(#REF!)</f>
        <v>#REF!</v>
      </c>
      <c r="AL24" s="22" t="e">
        <f>COUNTBLANK(#REF!)</f>
        <v>#REF!</v>
      </c>
      <c r="AN24" s="9"/>
      <c r="AO24" s="9"/>
    </row>
    <row r="25" spans="40:41" ht="21">
      <c r="AN25" s="9"/>
      <c r="AO25" s="9"/>
    </row>
    <row r="26" spans="40:41" ht="21">
      <c r="AN26" s="9"/>
      <c r="AO26" s="64"/>
    </row>
    <row r="27" spans="40:41" ht="21">
      <c r="AN27" s="9"/>
      <c r="AO27" s="64"/>
    </row>
    <row r="28" spans="40:41" ht="21">
      <c r="AN28" s="9"/>
      <c r="AO28" s="64"/>
    </row>
    <row r="29" ht="21">
      <c r="AO29" s="41"/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conditionalFormatting sqref="AM6:AM19">
    <cfRule type="cellIs" priority="35" dxfId="1" operator="equal">
      <formula>$AO$28</formula>
    </cfRule>
    <cfRule type="cellIs" priority="36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O28"/>
  <sheetViews>
    <sheetView tabSelected="1" zoomScale="71" zoomScaleNormal="71" zoomScalePageLayoutView="0" workbookViewId="0" topLeftCell="D4">
      <selection activeCell="AO21" sqref="AO21"/>
    </sheetView>
  </sheetViews>
  <sheetFormatPr defaultColWidth="8.57421875" defaultRowHeight="15"/>
  <cols>
    <col min="1" max="2" width="13.421875" style="12" customWidth="1"/>
    <col min="3" max="3" width="7.421875" style="12" customWidth="1"/>
    <col min="4" max="4" width="5.28125" style="12" customWidth="1"/>
    <col min="5" max="5" width="22.140625" style="12" customWidth="1"/>
    <col min="6" max="6" width="5.140625" style="12" customWidth="1"/>
    <col min="7" max="7" width="8.140625" style="12" customWidth="1"/>
    <col min="8" max="8" width="4.57421875" style="12" customWidth="1"/>
    <col min="9" max="38" width="5.421875" style="12" customWidth="1"/>
    <col min="39" max="39" width="6.421875" style="12" customWidth="1"/>
    <col min="40" max="40" width="11.8515625" style="5" customWidth="1"/>
    <col min="41" max="42" width="13.28125" style="5" customWidth="1"/>
    <col min="43" max="46" width="5.57421875" style="5" customWidth="1"/>
    <col min="47" max="54" width="8.57421875" style="5" customWidth="1"/>
    <col min="55" max="16384" width="8.57421875" style="12" customWidth="1"/>
  </cols>
  <sheetData>
    <row r="1" spans="1:40" ht="23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26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ht="40.5" customHeight="1">
      <c r="A3" s="194" t="s">
        <v>0</v>
      </c>
      <c r="B3" s="175" t="s">
        <v>1</v>
      </c>
      <c r="C3" s="172" t="s">
        <v>2</v>
      </c>
      <c r="D3" s="175" t="s">
        <v>3</v>
      </c>
      <c r="E3" s="175" t="s">
        <v>21</v>
      </c>
      <c r="F3" s="175" t="s">
        <v>4</v>
      </c>
      <c r="G3" s="175" t="s">
        <v>5</v>
      </c>
      <c r="H3" s="176" t="s">
        <v>23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94" t="s">
        <v>7</v>
      </c>
      <c r="AN3" s="169" t="s">
        <v>8</v>
      </c>
    </row>
    <row r="4" spans="1:40" ht="21">
      <c r="A4" s="200"/>
      <c r="B4" s="175"/>
      <c r="C4" s="173"/>
      <c r="D4" s="175"/>
      <c r="E4" s="175"/>
      <c r="F4" s="175"/>
      <c r="G4" s="175"/>
      <c r="H4" s="2" t="s">
        <v>9</v>
      </c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195"/>
      <c r="AN4" s="170"/>
    </row>
    <row r="5" spans="1:40" ht="21">
      <c r="A5" s="200"/>
      <c r="B5" s="172"/>
      <c r="C5" s="173"/>
      <c r="D5" s="172"/>
      <c r="E5" s="172"/>
      <c r="F5" s="172"/>
      <c r="G5" s="172"/>
      <c r="H5" s="4" t="s">
        <v>10</v>
      </c>
      <c r="I5" s="86">
        <v>1.5</v>
      </c>
      <c r="J5" s="86">
        <v>1.5</v>
      </c>
      <c r="K5" s="86">
        <v>2</v>
      </c>
      <c r="L5" s="86">
        <v>1.5</v>
      </c>
      <c r="M5" s="86">
        <v>1</v>
      </c>
      <c r="N5" s="86">
        <v>1.5</v>
      </c>
      <c r="O5" s="86">
        <v>1.5</v>
      </c>
      <c r="P5" s="86">
        <v>2</v>
      </c>
      <c r="Q5" s="86">
        <v>1</v>
      </c>
      <c r="R5" s="86">
        <v>1.5</v>
      </c>
      <c r="S5" s="86">
        <v>2</v>
      </c>
      <c r="T5" s="86">
        <v>1.5</v>
      </c>
      <c r="U5" s="86">
        <v>1.5</v>
      </c>
      <c r="V5" s="86">
        <v>2</v>
      </c>
      <c r="W5" s="86">
        <v>1.5</v>
      </c>
      <c r="X5" s="86">
        <v>2</v>
      </c>
      <c r="Y5" s="86">
        <v>2</v>
      </c>
      <c r="Z5" s="86">
        <v>1.5</v>
      </c>
      <c r="AA5" s="14">
        <v>1.5</v>
      </c>
      <c r="AB5" s="14">
        <v>1.5</v>
      </c>
      <c r="AC5" s="14">
        <v>2</v>
      </c>
      <c r="AD5" s="14">
        <v>1.5</v>
      </c>
      <c r="AE5" s="14">
        <v>1.5</v>
      </c>
      <c r="AF5" s="14">
        <v>1.5</v>
      </c>
      <c r="AG5" s="14">
        <v>2</v>
      </c>
      <c r="AH5" s="87">
        <v>1.5</v>
      </c>
      <c r="AI5" s="87">
        <v>1.5</v>
      </c>
      <c r="AJ5" s="87">
        <v>1</v>
      </c>
      <c r="AK5" s="94">
        <v>1.5</v>
      </c>
      <c r="AL5" s="94">
        <v>2</v>
      </c>
      <c r="AM5" s="3">
        <f>SUM(I5:AL5)</f>
        <v>48</v>
      </c>
      <c r="AN5" s="16" t="s">
        <v>11</v>
      </c>
    </row>
    <row r="6" spans="1:40" ht="21">
      <c r="A6" s="27" t="s">
        <v>25</v>
      </c>
      <c r="B6" s="27">
        <v>1049730083</v>
      </c>
      <c r="C6" s="27">
        <v>1</v>
      </c>
      <c r="D6" s="27">
        <v>1</v>
      </c>
      <c r="E6" s="28">
        <v>1499900438986</v>
      </c>
      <c r="F6" s="27">
        <v>1</v>
      </c>
      <c r="G6" s="27">
        <v>99</v>
      </c>
      <c r="H6" s="89"/>
      <c r="I6" s="26">
        <v>1.5</v>
      </c>
      <c r="J6" s="26">
        <v>0</v>
      </c>
      <c r="K6" s="26">
        <v>1</v>
      </c>
      <c r="L6" s="26">
        <v>0</v>
      </c>
      <c r="M6" s="26">
        <v>0</v>
      </c>
      <c r="N6" s="26">
        <v>1.5</v>
      </c>
      <c r="O6" s="26">
        <v>0</v>
      </c>
      <c r="P6" s="26">
        <v>2</v>
      </c>
      <c r="Q6" s="26">
        <v>1</v>
      </c>
      <c r="R6" s="26">
        <v>0</v>
      </c>
      <c r="S6" s="26">
        <v>1</v>
      </c>
      <c r="T6" s="26">
        <v>0</v>
      </c>
      <c r="U6" s="26">
        <v>0</v>
      </c>
      <c r="V6" s="26">
        <v>1.5</v>
      </c>
      <c r="W6" s="26">
        <v>0</v>
      </c>
      <c r="X6" s="26">
        <v>1.5</v>
      </c>
      <c r="Y6" s="26">
        <v>0</v>
      </c>
      <c r="Z6" s="26">
        <v>1.5</v>
      </c>
      <c r="AA6" s="26">
        <v>0</v>
      </c>
      <c r="AB6" s="26">
        <v>0</v>
      </c>
      <c r="AC6" s="26">
        <v>1</v>
      </c>
      <c r="AD6" s="26">
        <v>1.5</v>
      </c>
      <c r="AE6" s="26">
        <v>0</v>
      </c>
      <c r="AF6" s="26">
        <v>0</v>
      </c>
      <c r="AG6" s="26">
        <v>1.5</v>
      </c>
      <c r="AH6" s="26">
        <v>1.5</v>
      </c>
      <c r="AI6" s="26">
        <v>1.5</v>
      </c>
      <c r="AJ6" s="26">
        <v>0</v>
      </c>
      <c r="AK6" s="26">
        <v>0</v>
      </c>
      <c r="AL6" s="26">
        <v>0</v>
      </c>
      <c r="AM6" s="88">
        <f aca="true" t="shared" si="0" ref="AM6:AM16">IF(H6="ขาดสอบ","-",SUM(I6:AL6))</f>
        <v>19.5</v>
      </c>
      <c r="AN6" s="8">
        <f aca="true" t="shared" si="1" ref="AN6:AN17">IF(H6="ขาดสอบ","ขาดสอบ",6*AM6/$AM$5)</f>
        <v>2.4375</v>
      </c>
    </row>
    <row r="7" spans="1:40" ht="21">
      <c r="A7" s="27" t="s">
        <v>25</v>
      </c>
      <c r="B7" s="27">
        <v>1049730083</v>
      </c>
      <c r="C7" s="27">
        <v>1</v>
      </c>
      <c r="D7" s="27">
        <v>2</v>
      </c>
      <c r="E7" s="28">
        <v>1209702167376</v>
      </c>
      <c r="F7" s="27">
        <v>1</v>
      </c>
      <c r="G7" s="27">
        <v>99</v>
      </c>
      <c r="H7" s="89"/>
      <c r="I7" s="26">
        <v>0</v>
      </c>
      <c r="J7" s="26">
        <v>0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1.5</v>
      </c>
      <c r="Q7" s="26">
        <v>0</v>
      </c>
      <c r="R7" s="26">
        <v>0</v>
      </c>
      <c r="S7" s="26">
        <v>0.5</v>
      </c>
      <c r="T7" s="26">
        <v>0</v>
      </c>
      <c r="U7" s="26">
        <v>1.5</v>
      </c>
      <c r="V7" s="26">
        <v>1.5</v>
      </c>
      <c r="W7" s="26">
        <v>0</v>
      </c>
      <c r="X7" s="26">
        <v>1.5</v>
      </c>
      <c r="Y7" s="26">
        <v>1</v>
      </c>
      <c r="Z7" s="26">
        <v>1.5</v>
      </c>
      <c r="AA7" s="26">
        <v>1.5</v>
      </c>
      <c r="AB7" s="26">
        <v>1.5</v>
      </c>
      <c r="AC7" s="26">
        <v>1</v>
      </c>
      <c r="AD7" s="26">
        <v>0</v>
      </c>
      <c r="AE7" s="26">
        <v>0</v>
      </c>
      <c r="AF7" s="26">
        <v>1.5</v>
      </c>
      <c r="AG7" s="26">
        <v>1.5</v>
      </c>
      <c r="AH7" s="26">
        <v>0</v>
      </c>
      <c r="AI7" s="26">
        <v>1.5</v>
      </c>
      <c r="AJ7" s="26">
        <v>0</v>
      </c>
      <c r="AK7" s="26">
        <v>1.5</v>
      </c>
      <c r="AL7" s="26">
        <v>0</v>
      </c>
      <c r="AM7" s="88">
        <f t="shared" si="0"/>
        <v>20</v>
      </c>
      <c r="AN7" s="8">
        <f t="shared" si="1"/>
        <v>2.5</v>
      </c>
    </row>
    <row r="8" spans="1:40" ht="21">
      <c r="A8" s="27" t="s">
        <v>25</v>
      </c>
      <c r="B8" s="27">
        <v>1049730083</v>
      </c>
      <c r="C8" s="27">
        <v>1</v>
      </c>
      <c r="D8" s="27">
        <v>3</v>
      </c>
      <c r="E8" s="28">
        <v>1490501203421</v>
      </c>
      <c r="F8" s="27">
        <v>1</v>
      </c>
      <c r="G8" s="27">
        <v>99</v>
      </c>
      <c r="H8" s="89"/>
      <c r="I8" s="26">
        <v>1.5</v>
      </c>
      <c r="J8" s="26">
        <v>1.5</v>
      </c>
      <c r="K8" s="26">
        <v>1</v>
      </c>
      <c r="L8" s="26">
        <v>1.5</v>
      </c>
      <c r="M8" s="26">
        <v>0</v>
      </c>
      <c r="N8" s="26">
        <v>0</v>
      </c>
      <c r="O8" s="26">
        <v>0</v>
      </c>
      <c r="P8" s="26">
        <v>1.5</v>
      </c>
      <c r="Q8" s="26">
        <v>0</v>
      </c>
      <c r="R8" s="26">
        <v>0</v>
      </c>
      <c r="S8" s="26">
        <v>1</v>
      </c>
      <c r="T8" s="26">
        <v>1.5</v>
      </c>
      <c r="U8" s="26">
        <v>1.5</v>
      </c>
      <c r="V8" s="26">
        <v>2</v>
      </c>
      <c r="W8" s="26">
        <v>1.5</v>
      </c>
      <c r="X8" s="26">
        <v>1</v>
      </c>
      <c r="Y8" s="26">
        <v>1</v>
      </c>
      <c r="Z8" s="26">
        <v>0</v>
      </c>
      <c r="AA8" s="26">
        <v>0</v>
      </c>
      <c r="AB8" s="26">
        <v>0</v>
      </c>
      <c r="AC8" s="26">
        <v>1</v>
      </c>
      <c r="AD8" s="26">
        <v>0</v>
      </c>
      <c r="AE8" s="26">
        <v>0</v>
      </c>
      <c r="AF8" s="26">
        <v>0</v>
      </c>
      <c r="AG8" s="26">
        <v>1.5</v>
      </c>
      <c r="AH8" s="26">
        <v>0</v>
      </c>
      <c r="AI8" s="26">
        <v>0</v>
      </c>
      <c r="AJ8" s="26">
        <v>0</v>
      </c>
      <c r="AK8" s="26">
        <v>1.5</v>
      </c>
      <c r="AL8" s="26">
        <v>0</v>
      </c>
      <c r="AM8" s="88">
        <f t="shared" si="0"/>
        <v>20.5</v>
      </c>
      <c r="AN8" s="8">
        <f t="shared" si="1"/>
        <v>2.5625</v>
      </c>
    </row>
    <row r="9" spans="1:40" ht="21">
      <c r="A9" s="27" t="s">
        <v>25</v>
      </c>
      <c r="B9" s="27">
        <v>1049730083</v>
      </c>
      <c r="C9" s="27">
        <v>1</v>
      </c>
      <c r="D9" s="27">
        <v>4</v>
      </c>
      <c r="E9" s="28">
        <v>1499900450927</v>
      </c>
      <c r="F9" s="27">
        <v>1</v>
      </c>
      <c r="G9" s="27">
        <v>99</v>
      </c>
      <c r="H9" s="89"/>
      <c r="I9" s="26">
        <v>0</v>
      </c>
      <c r="J9" s="26">
        <v>1.5</v>
      </c>
      <c r="K9" s="26">
        <v>1.5</v>
      </c>
      <c r="L9" s="26">
        <v>1.5</v>
      </c>
      <c r="M9" s="26">
        <v>0</v>
      </c>
      <c r="N9" s="26">
        <v>1.5</v>
      </c>
      <c r="O9" s="26">
        <v>0</v>
      </c>
      <c r="P9" s="26">
        <v>1.5</v>
      </c>
      <c r="Q9" s="26">
        <v>0</v>
      </c>
      <c r="R9" s="26">
        <v>0</v>
      </c>
      <c r="S9" s="26">
        <v>1</v>
      </c>
      <c r="T9" s="26">
        <v>0</v>
      </c>
      <c r="U9" s="26">
        <v>0</v>
      </c>
      <c r="V9" s="26">
        <v>1</v>
      </c>
      <c r="W9" s="26">
        <v>0</v>
      </c>
      <c r="X9" s="26">
        <v>1.5</v>
      </c>
      <c r="Y9" s="26">
        <v>1</v>
      </c>
      <c r="Z9" s="26">
        <v>0</v>
      </c>
      <c r="AA9" s="26">
        <v>0</v>
      </c>
      <c r="AB9" s="26">
        <v>0</v>
      </c>
      <c r="AC9" s="26">
        <v>1.5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88">
        <f t="shared" si="0"/>
        <v>13.5</v>
      </c>
      <c r="AN9" s="8">
        <f t="shared" si="1"/>
        <v>1.6875</v>
      </c>
    </row>
    <row r="10" spans="1:40" ht="21">
      <c r="A10" s="27" t="s">
        <v>25</v>
      </c>
      <c r="B10" s="27">
        <v>1049730083</v>
      </c>
      <c r="C10" s="27">
        <v>1</v>
      </c>
      <c r="D10" s="27">
        <v>6</v>
      </c>
      <c r="E10" s="28">
        <v>1499900460141</v>
      </c>
      <c r="F10" s="27">
        <v>1</v>
      </c>
      <c r="G10" s="27">
        <v>99</v>
      </c>
      <c r="H10" s="89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88">
        <f t="shared" si="0"/>
        <v>0</v>
      </c>
      <c r="AN10" s="8">
        <f t="shared" si="1"/>
        <v>0</v>
      </c>
    </row>
    <row r="11" spans="1:40" ht="21">
      <c r="A11" s="27" t="s">
        <v>25</v>
      </c>
      <c r="B11" s="27">
        <v>1049730083</v>
      </c>
      <c r="C11" s="27">
        <v>1</v>
      </c>
      <c r="D11" s="27">
        <v>7</v>
      </c>
      <c r="E11" s="28">
        <v>1102170050709</v>
      </c>
      <c r="F11" s="27">
        <v>1</v>
      </c>
      <c r="G11" s="27">
        <v>99</v>
      </c>
      <c r="H11" s="89"/>
      <c r="I11" s="26">
        <v>1.5</v>
      </c>
      <c r="J11" s="26">
        <v>0</v>
      </c>
      <c r="K11" s="26">
        <v>1</v>
      </c>
      <c r="L11" s="26">
        <v>1.5</v>
      </c>
      <c r="M11" s="26">
        <v>0</v>
      </c>
      <c r="N11" s="26">
        <v>1.5</v>
      </c>
      <c r="O11" s="26">
        <v>0</v>
      </c>
      <c r="P11" s="26">
        <v>0.5</v>
      </c>
      <c r="Q11" s="26">
        <v>0</v>
      </c>
      <c r="R11" s="26">
        <v>0</v>
      </c>
      <c r="S11" s="26">
        <v>1.5</v>
      </c>
      <c r="T11" s="26">
        <v>1.5</v>
      </c>
      <c r="U11" s="26">
        <v>1.5</v>
      </c>
      <c r="V11" s="26">
        <v>1.5</v>
      </c>
      <c r="W11" s="26">
        <v>1.5</v>
      </c>
      <c r="X11" s="26">
        <v>1.5</v>
      </c>
      <c r="Y11" s="26">
        <v>0</v>
      </c>
      <c r="Z11" s="26">
        <v>0</v>
      </c>
      <c r="AA11" s="26">
        <v>0</v>
      </c>
      <c r="AB11" s="26">
        <v>0</v>
      </c>
      <c r="AC11" s="26">
        <v>0.5</v>
      </c>
      <c r="AD11" s="26">
        <v>0</v>
      </c>
      <c r="AE11" s="26">
        <v>1.5</v>
      </c>
      <c r="AF11" s="26">
        <v>0</v>
      </c>
      <c r="AG11" s="26">
        <v>1</v>
      </c>
      <c r="AH11" s="26">
        <v>0</v>
      </c>
      <c r="AI11" s="26">
        <v>0</v>
      </c>
      <c r="AJ11" s="26">
        <v>1</v>
      </c>
      <c r="AK11" s="26">
        <v>0</v>
      </c>
      <c r="AL11" s="26">
        <v>0</v>
      </c>
      <c r="AM11" s="88">
        <f t="shared" si="0"/>
        <v>19</v>
      </c>
      <c r="AN11" s="8">
        <f t="shared" si="1"/>
        <v>2.375</v>
      </c>
    </row>
    <row r="12" spans="1:40" ht="21">
      <c r="A12" s="27" t="s">
        <v>25</v>
      </c>
      <c r="B12" s="27">
        <v>1049730083</v>
      </c>
      <c r="C12" s="27">
        <v>1</v>
      </c>
      <c r="D12" s="27">
        <v>8</v>
      </c>
      <c r="E12" s="28">
        <v>1101801368501</v>
      </c>
      <c r="F12" s="27">
        <v>1</v>
      </c>
      <c r="G12" s="27">
        <v>99</v>
      </c>
      <c r="H12" s="89"/>
      <c r="I12" s="26">
        <v>1.5</v>
      </c>
      <c r="J12" s="26">
        <v>0</v>
      </c>
      <c r="K12" s="26">
        <v>1.5</v>
      </c>
      <c r="L12" s="26">
        <v>1.5</v>
      </c>
      <c r="M12" s="26">
        <v>0</v>
      </c>
      <c r="N12" s="26">
        <v>1.5</v>
      </c>
      <c r="O12" s="26">
        <v>0</v>
      </c>
      <c r="P12" s="26">
        <v>0.5</v>
      </c>
      <c r="Q12" s="26">
        <v>0</v>
      </c>
      <c r="R12" s="26">
        <v>0</v>
      </c>
      <c r="S12" s="26">
        <v>0.5</v>
      </c>
      <c r="T12" s="26">
        <v>1.5</v>
      </c>
      <c r="U12" s="26">
        <v>1.5</v>
      </c>
      <c r="V12" s="26">
        <v>1.5</v>
      </c>
      <c r="W12" s="26">
        <v>1.5</v>
      </c>
      <c r="X12" s="26">
        <v>1.5</v>
      </c>
      <c r="Y12" s="26">
        <v>1</v>
      </c>
      <c r="Z12" s="26">
        <v>0</v>
      </c>
      <c r="AA12" s="26">
        <v>0</v>
      </c>
      <c r="AB12" s="26">
        <v>0</v>
      </c>
      <c r="AC12" s="26">
        <v>0.5</v>
      </c>
      <c r="AD12" s="26">
        <v>0</v>
      </c>
      <c r="AE12" s="26">
        <v>1.5</v>
      </c>
      <c r="AF12" s="26">
        <v>0</v>
      </c>
      <c r="AG12" s="26">
        <v>1</v>
      </c>
      <c r="AH12" s="26">
        <v>0</v>
      </c>
      <c r="AI12" s="26">
        <v>0</v>
      </c>
      <c r="AJ12" s="26">
        <v>1</v>
      </c>
      <c r="AK12" s="26">
        <v>0</v>
      </c>
      <c r="AL12" s="26">
        <v>0</v>
      </c>
      <c r="AM12" s="88">
        <f t="shared" si="0"/>
        <v>19.5</v>
      </c>
      <c r="AN12" s="8">
        <f t="shared" si="1"/>
        <v>2.4375</v>
      </c>
    </row>
    <row r="13" spans="1:40" ht="21">
      <c r="A13" s="27" t="s">
        <v>25</v>
      </c>
      <c r="B13" s="27">
        <v>1049730083</v>
      </c>
      <c r="C13" s="27">
        <v>1</v>
      </c>
      <c r="D13" s="27">
        <v>11</v>
      </c>
      <c r="E13" s="28">
        <v>1499900429472</v>
      </c>
      <c r="F13" s="27">
        <v>2</v>
      </c>
      <c r="G13" s="27">
        <v>12</v>
      </c>
      <c r="H13" s="89"/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88">
        <f t="shared" si="0"/>
        <v>0</v>
      </c>
      <c r="AN13" s="8">
        <f t="shared" si="1"/>
        <v>0</v>
      </c>
    </row>
    <row r="14" spans="1:40" ht="21">
      <c r="A14" s="27" t="s">
        <v>25</v>
      </c>
      <c r="B14" s="27">
        <v>1049730083</v>
      </c>
      <c r="C14" s="27">
        <v>1</v>
      </c>
      <c r="D14" s="27">
        <v>12</v>
      </c>
      <c r="E14" s="28">
        <v>1749900986913</v>
      </c>
      <c r="F14" s="27">
        <v>2</v>
      </c>
      <c r="G14" s="27">
        <v>99</v>
      </c>
      <c r="H14" s="89"/>
      <c r="I14" s="26">
        <v>1.5</v>
      </c>
      <c r="J14" s="26">
        <v>1.5</v>
      </c>
      <c r="K14" s="26">
        <v>1.5</v>
      </c>
      <c r="L14" s="26">
        <v>1.5</v>
      </c>
      <c r="M14" s="26">
        <v>0</v>
      </c>
      <c r="N14" s="26">
        <v>0</v>
      </c>
      <c r="O14" s="26">
        <v>0</v>
      </c>
      <c r="P14" s="26">
        <v>1.5</v>
      </c>
      <c r="Q14" s="26">
        <v>0</v>
      </c>
      <c r="R14" s="26">
        <v>0</v>
      </c>
      <c r="S14" s="26">
        <v>0.5</v>
      </c>
      <c r="T14" s="26">
        <v>1.5</v>
      </c>
      <c r="U14" s="26">
        <v>1.5</v>
      </c>
      <c r="V14" s="26">
        <v>2</v>
      </c>
      <c r="W14" s="26">
        <v>0</v>
      </c>
      <c r="X14" s="26">
        <v>0.5</v>
      </c>
      <c r="Y14" s="26">
        <v>1</v>
      </c>
      <c r="Z14" s="26">
        <v>0</v>
      </c>
      <c r="AA14" s="26">
        <v>0</v>
      </c>
      <c r="AB14" s="26">
        <v>0</v>
      </c>
      <c r="AC14" s="26">
        <v>0.5</v>
      </c>
      <c r="AD14" s="26">
        <v>0</v>
      </c>
      <c r="AE14" s="26">
        <v>0</v>
      </c>
      <c r="AF14" s="26">
        <v>0</v>
      </c>
      <c r="AG14" s="26">
        <v>1.5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88">
        <f t="shared" si="0"/>
        <v>16.5</v>
      </c>
      <c r="AN14" s="8">
        <f t="shared" si="1"/>
        <v>2.0625</v>
      </c>
    </row>
    <row r="15" spans="1:40" ht="21">
      <c r="A15" s="27" t="s">
        <v>25</v>
      </c>
      <c r="B15" s="27">
        <v>1049730083</v>
      </c>
      <c r="C15" s="27">
        <v>1</v>
      </c>
      <c r="D15" s="27">
        <v>13</v>
      </c>
      <c r="E15" s="28">
        <v>1490501203685</v>
      </c>
      <c r="F15" s="27">
        <v>2</v>
      </c>
      <c r="G15" s="27">
        <v>99</v>
      </c>
      <c r="H15" s="89"/>
      <c r="I15" s="26">
        <v>1.5</v>
      </c>
      <c r="J15" s="26">
        <v>1.5</v>
      </c>
      <c r="K15" s="26">
        <v>1.5</v>
      </c>
      <c r="L15" s="26">
        <v>1.5</v>
      </c>
      <c r="M15" s="26">
        <v>1</v>
      </c>
      <c r="N15" s="26">
        <v>0</v>
      </c>
      <c r="O15" s="26">
        <v>0</v>
      </c>
      <c r="P15" s="26">
        <v>1.5</v>
      </c>
      <c r="Q15" s="26">
        <v>0</v>
      </c>
      <c r="R15" s="26">
        <v>0</v>
      </c>
      <c r="S15" s="26">
        <v>0.5</v>
      </c>
      <c r="T15" s="26">
        <v>1.5</v>
      </c>
      <c r="U15" s="26">
        <v>1.5</v>
      </c>
      <c r="V15" s="26">
        <v>2</v>
      </c>
      <c r="W15" s="26">
        <v>0</v>
      </c>
      <c r="X15" s="26">
        <v>0.5</v>
      </c>
      <c r="Y15" s="26">
        <v>1</v>
      </c>
      <c r="Z15" s="26">
        <v>0</v>
      </c>
      <c r="AA15" s="26">
        <v>0</v>
      </c>
      <c r="AB15" s="26">
        <v>0</v>
      </c>
      <c r="AC15" s="26">
        <v>1.5</v>
      </c>
      <c r="AD15" s="26">
        <v>1.5</v>
      </c>
      <c r="AE15" s="26">
        <v>1.5</v>
      </c>
      <c r="AF15" s="26">
        <v>1.5</v>
      </c>
      <c r="AG15" s="26">
        <v>1.5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88">
        <f t="shared" si="0"/>
        <v>23</v>
      </c>
      <c r="AN15" s="8">
        <f t="shared" si="1"/>
        <v>2.875</v>
      </c>
    </row>
    <row r="16" spans="1:40" ht="21">
      <c r="A16" s="27" t="s">
        <v>25</v>
      </c>
      <c r="B16" s="27">
        <v>1049730083</v>
      </c>
      <c r="C16" s="27">
        <v>1</v>
      </c>
      <c r="D16" s="27">
        <v>14</v>
      </c>
      <c r="E16" s="28">
        <v>1490501202999</v>
      </c>
      <c r="F16" s="27">
        <v>2</v>
      </c>
      <c r="G16" s="27">
        <v>99</v>
      </c>
      <c r="H16" s="89"/>
      <c r="I16" s="26">
        <v>1.5</v>
      </c>
      <c r="J16" s="26">
        <v>0</v>
      </c>
      <c r="K16" s="26">
        <v>0.5</v>
      </c>
      <c r="L16" s="26">
        <v>1.5</v>
      </c>
      <c r="M16" s="26">
        <v>0</v>
      </c>
      <c r="N16" s="26">
        <v>0</v>
      </c>
      <c r="O16" s="26">
        <v>1.5</v>
      </c>
      <c r="P16" s="26">
        <v>0.5</v>
      </c>
      <c r="Q16" s="26">
        <v>0</v>
      </c>
      <c r="R16" s="26">
        <v>0</v>
      </c>
      <c r="S16" s="26">
        <v>1.5</v>
      </c>
      <c r="T16" s="26">
        <v>0</v>
      </c>
      <c r="U16" s="26">
        <v>0</v>
      </c>
      <c r="V16" s="26">
        <v>1</v>
      </c>
      <c r="W16" s="26">
        <v>0</v>
      </c>
      <c r="X16" s="26">
        <v>0.5</v>
      </c>
      <c r="Y16" s="26">
        <v>1</v>
      </c>
      <c r="Z16" s="26">
        <v>0</v>
      </c>
      <c r="AA16" s="26">
        <v>0</v>
      </c>
      <c r="AB16" s="26">
        <v>0</v>
      </c>
      <c r="AC16" s="26">
        <v>1.5</v>
      </c>
      <c r="AD16" s="26">
        <v>0</v>
      </c>
      <c r="AE16" s="26">
        <v>1.5</v>
      </c>
      <c r="AF16" s="26">
        <v>1.5</v>
      </c>
      <c r="AG16" s="26">
        <v>1.5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88">
        <f t="shared" si="0"/>
        <v>15.5</v>
      </c>
      <c r="AN16" s="8">
        <f t="shared" si="1"/>
        <v>1.9375</v>
      </c>
    </row>
    <row r="17" spans="1:40" ht="21">
      <c r="A17" s="27" t="s">
        <v>25</v>
      </c>
      <c r="B17" s="27">
        <v>1049730083</v>
      </c>
      <c r="C17" s="27">
        <v>1</v>
      </c>
      <c r="D17" s="27">
        <v>15</v>
      </c>
      <c r="E17" s="28">
        <v>1490501202573</v>
      </c>
      <c r="F17" s="27">
        <v>2</v>
      </c>
      <c r="G17" s="27">
        <v>99</v>
      </c>
      <c r="H17" s="89"/>
      <c r="I17" s="26">
        <v>1.5</v>
      </c>
      <c r="J17" s="26">
        <v>0</v>
      </c>
      <c r="K17" s="26">
        <v>2</v>
      </c>
      <c r="L17" s="26">
        <v>0</v>
      </c>
      <c r="M17" s="26">
        <v>0</v>
      </c>
      <c r="N17" s="26">
        <v>0</v>
      </c>
      <c r="O17" s="26">
        <v>1.5</v>
      </c>
      <c r="P17" s="26">
        <v>2</v>
      </c>
      <c r="Q17" s="26">
        <v>1</v>
      </c>
      <c r="R17" s="26">
        <v>0</v>
      </c>
      <c r="S17" s="26">
        <v>1</v>
      </c>
      <c r="T17" s="26">
        <v>0</v>
      </c>
      <c r="U17" s="26">
        <v>1.5</v>
      </c>
      <c r="V17" s="26">
        <v>0</v>
      </c>
      <c r="W17" s="26">
        <v>0</v>
      </c>
      <c r="X17" s="26">
        <v>2</v>
      </c>
      <c r="Y17" s="26">
        <v>1</v>
      </c>
      <c r="Z17" s="26">
        <v>0</v>
      </c>
      <c r="AA17" s="26">
        <v>1.5</v>
      </c>
      <c r="AB17" s="26">
        <v>1.5</v>
      </c>
      <c r="AC17" s="26">
        <v>0.5</v>
      </c>
      <c r="AD17" s="26">
        <v>0</v>
      </c>
      <c r="AE17" s="26">
        <v>0</v>
      </c>
      <c r="AF17" s="26">
        <v>0</v>
      </c>
      <c r="AG17" s="26">
        <v>1</v>
      </c>
      <c r="AH17" s="26">
        <v>0</v>
      </c>
      <c r="AI17" s="26">
        <v>1.5</v>
      </c>
      <c r="AJ17" s="26">
        <v>1</v>
      </c>
      <c r="AK17" s="26">
        <v>1.5</v>
      </c>
      <c r="AL17" s="26">
        <v>0</v>
      </c>
      <c r="AM17" s="88">
        <f>IF(H17="ขาดสอบ","-",SUM(I17:AL17))</f>
        <v>22</v>
      </c>
      <c r="AN17" s="8">
        <f t="shared" si="1"/>
        <v>2.75</v>
      </c>
    </row>
    <row r="18" spans="1:40" ht="21">
      <c r="A18" s="119"/>
      <c r="B18" s="119"/>
      <c r="C18" s="119"/>
      <c r="D18" s="119"/>
      <c r="E18" s="120"/>
      <c r="F18" s="119"/>
      <c r="G18" s="119"/>
      <c r="H18" s="121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22">
        <f>AVERAGE(AM6:AM17)</f>
        <v>15.75</v>
      </c>
      <c r="AN18" s="123" t="s">
        <v>69</v>
      </c>
    </row>
    <row r="19" spans="1:40" ht="21">
      <c r="A19" s="119"/>
      <c r="B19" s="119"/>
      <c r="C19" s="119"/>
      <c r="D19" s="119"/>
      <c r="E19" s="120"/>
      <c r="F19" s="119"/>
      <c r="G19" s="119"/>
      <c r="H19" s="121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36">
        <f>STDEV(AM6:AM17)</f>
        <v>7.820427795785273</v>
      </c>
      <c r="AN19" s="137" t="s">
        <v>68</v>
      </c>
    </row>
    <row r="20" spans="1:40" ht="21">
      <c r="A20" s="90"/>
      <c r="B20" s="90"/>
      <c r="C20" s="90"/>
      <c r="D20" s="90"/>
      <c r="E20" s="90"/>
      <c r="F20" s="90"/>
      <c r="G20" s="90"/>
      <c r="H20" s="65" t="s">
        <v>13</v>
      </c>
      <c r="I20" s="8">
        <f>SUM(I6:I17)</f>
        <v>12</v>
      </c>
      <c r="J20" s="8">
        <f aca="true" t="shared" si="2" ref="J20:AM20">SUM(J6:J17)</f>
        <v>6</v>
      </c>
      <c r="K20" s="8">
        <f t="shared" si="2"/>
        <v>12.5</v>
      </c>
      <c r="L20" s="8">
        <f t="shared" si="2"/>
        <v>10.5</v>
      </c>
      <c r="M20" s="8">
        <f t="shared" si="2"/>
        <v>1</v>
      </c>
      <c r="N20" s="8">
        <f t="shared" si="2"/>
        <v>6</v>
      </c>
      <c r="O20" s="8">
        <f t="shared" si="2"/>
        <v>3</v>
      </c>
      <c r="P20" s="8">
        <f t="shared" si="2"/>
        <v>13</v>
      </c>
      <c r="Q20" s="8">
        <f t="shared" si="2"/>
        <v>2</v>
      </c>
      <c r="R20" s="8">
        <f t="shared" si="2"/>
        <v>0</v>
      </c>
      <c r="S20" s="8">
        <f t="shared" si="2"/>
        <v>9</v>
      </c>
      <c r="T20" s="8">
        <f t="shared" si="2"/>
        <v>7.5</v>
      </c>
      <c r="U20" s="8">
        <f t="shared" si="2"/>
        <v>10.5</v>
      </c>
      <c r="V20" s="8">
        <f t="shared" si="2"/>
        <v>14</v>
      </c>
      <c r="W20" s="8">
        <f t="shared" si="2"/>
        <v>4.5</v>
      </c>
      <c r="X20" s="8">
        <f t="shared" si="2"/>
        <v>12</v>
      </c>
      <c r="Y20" s="8">
        <f t="shared" si="2"/>
        <v>8</v>
      </c>
      <c r="Z20" s="8">
        <f t="shared" si="2"/>
        <v>3</v>
      </c>
      <c r="AA20" s="8">
        <f t="shared" si="2"/>
        <v>3</v>
      </c>
      <c r="AB20" s="8">
        <f t="shared" si="2"/>
        <v>3</v>
      </c>
      <c r="AC20" s="8">
        <f t="shared" si="2"/>
        <v>9.5</v>
      </c>
      <c r="AD20" s="8">
        <f t="shared" si="2"/>
        <v>3</v>
      </c>
      <c r="AE20" s="8">
        <f t="shared" si="2"/>
        <v>6</v>
      </c>
      <c r="AF20" s="8">
        <f t="shared" si="2"/>
        <v>4.5</v>
      </c>
      <c r="AG20" s="8">
        <f t="shared" si="2"/>
        <v>12</v>
      </c>
      <c r="AH20" s="8">
        <f t="shared" si="2"/>
        <v>1.5</v>
      </c>
      <c r="AI20" s="8">
        <f t="shared" si="2"/>
        <v>4.5</v>
      </c>
      <c r="AJ20" s="8">
        <f t="shared" si="2"/>
        <v>3</v>
      </c>
      <c r="AK20" s="8">
        <f t="shared" si="2"/>
        <v>4.5</v>
      </c>
      <c r="AL20" s="8">
        <f t="shared" si="2"/>
        <v>0</v>
      </c>
      <c r="AM20" s="8">
        <f t="shared" si="2"/>
        <v>189</v>
      </c>
      <c r="AN20" s="9"/>
    </row>
    <row r="21" spans="1:40" ht="21">
      <c r="A21" s="90"/>
      <c r="B21" s="90"/>
      <c r="C21" s="90"/>
      <c r="D21" s="90"/>
      <c r="E21" s="90"/>
      <c r="F21" s="90"/>
      <c r="G21" s="90"/>
      <c r="H21" s="65" t="s">
        <v>14</v>
      </c>
      <c r="I21" s="8">
        <f>AVERAGE(I6:I17)</f>
        <v>1</v>
      </c>
      <c r="J21" s="8">
        <f aca="true" t="shared" si="3" ref="J21:AM21">AVERAGE(J6:J17)</f>
        <v>0.5</v>
      </c>
      <c r="K21" s="8">
        <f t="shared" si="3"/>
        <v>1.0416666666666667</v>
      </c>
      <c r="L21" s="8">
        <f t="shared" si="3"/>
        <v>0.875</v>
      </c>
      <c r="M21" s="8">
        <f t="shared" si="3"/>
        <v>0.08333333333333333</v>
      </c>
      <c r="N21" s="8">
        <f t="shared" si="3"/>
        <v>0.5</v>
      </c>
      <c r="O21" s="8">
        <f t="shared" si="3"/>
        <v>0.25</v>
      </c>
      <c r="P21" s="8">
        <f t="shared" si="3"/>
        <v>1.0833333333333333</v>
      </c>
      <c r="Q21" s="8">
        <f t="shared" si="3"/>
        <v>0.16666666666666666</v>
      </c>
      <c r="R21" s="8">
        <f t="shared" si="3"/>
        <v>0</v>
      </c>
      <c r="S21" s="8">
        <f t="shared" si="3"/>
        <v>0.75</v>
      </c>
      <c r="T21" s="8">
        <f t="shared" si="3"/>
        <v>0.625</v>
      </c>
      <c r="U21" s="8">
        <f t="shared" si="3"/>
        <v>0.875</v>
      </c>
      <c r="V21" s="8">
        <f t="shared" si="3"/>
        <v>1.1666666666666667</v>
      </c>
      <c r="W21" s="8">
        <f t="shared" si="3"/>
        <v>0.375</v>
      </c>
      <c r="X21" s="8">
        <f t="shared" si="3"/>
        <v>1</v>
      </c>
      <c r="Y21" s="8">
        <f t="shared" si="3"/>
        <v>0.6666666666666666</v>
      </c>
      <c r="Z21" s="8">
        <f t="shared" si="3"/>
        <v>0.25</v>
      </c>
      <c r="AA21" s="8">
        <f t="shared" si="3"/>
        <v>0.25</v>
      </c>
      <c r="AB21" s="8">
        <f t="shared" si="3"/>
        <v>0.25</v>
      </c>
      <c r="AC21" s="8">
        <f t="shared" si="3"/>
        <v>0.7916666666666666</v>
      </c>
      <c r="AD21" s="8">
        <f t="shared" si="3"/>
        <v>0.25</v>
      </c>
      <c r="AE21" s="8">
        <f t="shared" si="3"/>
        <v>0.5</v>
      </c>
      <c r="AF21" s="8">
        <f t="shared" si="3"/>
        <v>0.375</v>
      </c>
      <c r="AG21" s="8">
        <f t="shared" si="3"/>
        <v>1</v>
      </c>
      <c r="AH21" s="8">
        <f t="shared" si="3"/>
        <v>0.125</v>
      </c>
      <c r="AI21" s="8">
        <f t="shared" si="3"/>
        <v>0.375</v>
      </c>
      <c r="AJ21" s="8">
        <f t="shared" si="3"/>
        <v>0.25</v>
      </c>
      <c r="AK21" s="8">
        <f t="shared" si="3"/>
        <v>0.375</v>
      </c>
      <c r="AL21" s="8">
        <f t="shared" si="3"/>
        <v>0</v>
      </c>
      <c r="AM21" s="8">
        <f t="shared" si="3"/>
        <v>15.75</v>
      </c>
      <c r="AN21" s="9"/>
    </row>
    <row r="22" spans="1:40" ht="21">
      <c r="A22" s="90"/>
      <c r="B22" s="90"/>
      <c r="C22" s="90"/>
      <c r="D22" s="90"/>
      <c r="E22" s="90"/>
      <c r="F22" s="90"/>
      <c r="G22" s="90"/>
      <c r="H22" s="65" t="s">
        <v>15</v>
      </c>
      <c r="I22" s="8">
        <f>STDEV(I6:I17)</f>
        <v>0.7385489458759964</v>
      </c>
      <c r="J22" s="8">
        <f aca="true" t="shared" si="4" ref="J22:AM22">STDEV(J6:J17)</f>
        <v>0.7385489458759964</v>
      </c>
      <c r="K22" s="8">
        <f t="shared" si="4"/>
        <v>0.6200562046860727</v>
      </c>
      <c r="L22" s="8">
        <f t="shared" si="4"/>
        <v>0.7723929758166558</v>
      </c>
      <c r="M22" s="8">
        <f t="shared" si="4"/>
        <v>0.28867513459481287</v>
      </c>
      <c r="N22" s="8">
        <f t="shared" si="4"/>
        <v>0.7385489458759964</v>
      </c>
      <c r="O22" s="8">
        <f t="shared" si="4"/>
        <v>0.5838742081211422</v>
      </c>
      <c r="P22" s="8">
        <f t="shared" si="4"/>
        <v>0.7334022006230877</v>
      </c>
      <c r="Q22" s="8">
        <f t="shared" si="4"/>
        <v>0.3892494720807615</v>
      </c>
      <c r="R22" s="8">
        <f t="shared" si="4"/>
        <v>0</v>
      </c>
      <c r="S22" s="8">
        <f t="shared" si="4"/>
        <v>0.5</v>
      </c>
      <c r="T22" s="8">
        <f t="shared" si="4"/>
        <v>0.7723929758166558</v>
      </c>
      <c r="U22" s="8">
        <f t="shared" si="4"/>
        <v>0.7723929758166558</v>
      </c>
      <c r="V22" s="8">
        <f t="shared" si="4"/>
        <v>0.7784989441615231</v>
      </c>
      <c r="W22" s="8">
        <f t="shared" si="4"/>
        <v>0.6784005252999681</v>
      </c>
      <c r="X22" s="8">
        <f t="shared" si="4"/>
        <v>0.674199862463242</v>
      </c>
      <c r="Y22" s="8">
        <f t="shared" si="4"/>
        <v>0.49236596391733095</v>
      </c>
      <c r="Z22" s="8">
        <f t="shared" si="4"/>
        <v>0.5838742081211422</v>
      </c>
      <c r="AA22" s="8">
        <f t="shared" si="4"/>
        <v>0.5838742081211422</v>
      </c>
      <c r="AB22" s="8">
        <f t="shared" si="4"/>
        <v>0.5838742081211422</v>
      </c>
      <c r="AC22" s="8">
        <f t="shared" si="4"/>
        <v>0.5418123347254159</v>
      </c>
      <c r="AD22" s="8">
        <f t="shared" si="4"/>
        <v>0.5838742081211422</v>
      </c>
      <c r="AE22" s="8">
        <f t="shared" si="4"/>
        <v>0.7385489458759964</v>
      </c>
      <c r="AF22" s="8">
        <f t="shared" si="4"/>
        <v>0.6784005252999681</v>
      </c>
      <c r="AG22" s="8">
        <f t="shared" si="4"/>
        <v>0.6396021490668313</v>
      </c>
      <c r="AH22" s="8">
        <f t="shared" si="4"/>
        <v>0.4330127018922193</v>
      </c>
      <c r="AI22" s="8">
        <f t="shared" si="4"/>
        <v>0.6784005252999681</v>
      </c>
      <c r="AJ22" s="8">
        <f t="shared" si="4"/>
        <v>0.45226701686664544</v>
      </c>
      <c r="AK22" s="8">
        <f t="shared" si="4"/>
        <v>0.6784005252999681</v>
      </c>
      <c r="AL22" s="8">
        <f t="shared" si="4"/>
        <v>0</v>
      </c>
      <c r="AM22" s="8">
        <f t="shared" si="4"/>
        <v>7.820427795785273</v>
      </c>
      <c r="AN22" s="9"/>
    </row>
    <row r="24" spans="9:41" ht="21">
      <c r="I24" s="22" t="e">
        <f>COUNTBLANK(#REF!)</f>
        <v>#REF!</v>
      </c>
      <c r="J24" s="22" t="e">
        <f>COUNTBLANK(#REF!)</f>
        <v>#REF!</v>
      </c>
      <c r="K24" s="22" t="e">
        <f>COUNTBLANK(#REF!)</f>
        <v>#REF!</v>
      </c>
      <c r="L24" s="22" t="e">
        <f>COUNTBLANK(#REF!)</f>
        <v>#REF!</v>
      </c>
      <c r="M24" s="22" t="e">
        <f>COUNTBLANK(#REF!)</f>
        <v>#REF!</v>
      </c>
      <c r="N24" s="22" t="e">
        <f>COUNTBLANK(#REF!)</f>
        <v>#REF!</v>
      </c>
      <c r="O24" s="22" t="e">
        <f>COUNTBLANK(#REF!)</f>
        <v>#REF!</v>
      </c>
      <c r="P24" s="22" t="e">
        <f>COUNTBLANK(#REF!)</f>
        <v>#REF!</v>
      </c>
      <c r="Q24" s="22" t="e">
        <f>COUNTBLANK(#REF!)</f>
        <v>#REF!</v>
      </c>
      <c r="R24" s="22" t="e">
        <f>COUNTBLANK(#REF!)</f>
        <v>#REF!</v>
      </c>
      <c r="S24" s="22" t="e">
        <f>COUNTBLANK(#REF!)</f>
        <v>#REF!</v>
      </c>
      <c r="T24" s="22" t="e">
        <f>COUNTBLANK(#REF!)</f>
        <v>#REF!</v>
      </c>
      <c r="U24" s="22" t="e">
        <f>COUNTBLANK(#REF!)</f>
        <v>#REF!</v>
      </c>
      <c r="V24" s="22" t="e">
        <f>COUNTBLANK(#REF!)</f>
        <v>#REF!</v>
      </c>
      <c r="W24" s="22" t="e">
        <f>COUNTBLANK(#REF!)</f>
        <v>#REF!</v>
      </c>
      <c r="X24" s="22" t="e">
        <f>COUNTBLANK(#REF!)</f>
        <v>#REF!</v>
      </c>
      <c r="Y24" s="22" t="e">
        <f>COUNTBLANK(#REF!)</f>
        <v>#REF!</v>
      </c>
      <c r="Z24" s="22" t="e">
        <f>COUNTBLANK(#REF!)</f>
        <v>#REF!</v>
      </c>
      <c r="AA24" s="22" t="e">
        <f>COUNTBLANK(#REF!)</f>
        <v>#REF!</v>
      </c>
      <c r="AB24" s="22" t="e">
        <f>COUNTBLANK(#REF!)</f>
        <v>#REF!</v>
      </c>
      <c r="AC24" s="22" t="e">
        <f>COUNTBLANK(#REF!)</f>
        <v>#REF!</v>
      </c>
      <c r="AD24" s="22" t="e">
        <f>COUNTBLANK(#REF!)</f>
        <v>#REF!</v>
      </c>
      <c r="AE24" s="22" t="e">
        <f>COUNTBLANK(#REF!)</f>
        <v>#REF!</v>
      </c>
      <c r="AF24" s="22" t="e">
        <f>COUNTBLANK(#REF!)</f>
        <v>#REF!</v>
      </c>
      <c r="AG24" s="22" t="e">
        <f>COUNTBLANK(#REF!)</f>
        <v>#REF!</v>
      </c>
      <c r="AH24" s="22" t="e">
        <f>COUNTBLANK(#REF!)</f>
        <v>#REF!</v>
      </c>
      <c r="AI24" s="22" t="e">
        <f>COUNTBLANK(#REF!)</f>
        <v>#REF!</v>
      </c>
      <c r="AJ24" s="22" t="e">
        <f>COUNTBLANK(#REF!)</f>
        <v>#REF!</v>
      </c>
      <c r="AK24" s="22" t="e">
        <f>COUNTBLANK(#REF!)</f>
        <v>#REF!</v>
      </c>
      <c r="AL24" s="22" t="e">
        <f>COUNTBLANK(#REF!)</f>
        <v>#REF!</v>
      </c>
      <c r="AM24" s="22" t="e">
        <f>COUNTBLANK(#REF!)</f>
        <v>#REF!</v>
      </c>
      <c r="AN24" s="9" t="s">
        <v>16</v>
      </c>
      <c r="AO24" s="9">
        <f>COUNTA(#REF!)</f>
        <v>1</v>
      </c>
    </row>
    <row r="25" spans="40:41" ht="21">
      <c r="AN25" s="9" t="s">
        <v>12</v>
      </c>
      <c r="AO25" s="9" t="e">
        <f>COUNTIF(#REF!,"ขาดสอบ")</f>
        <v>#REF!</v>
      </c>
    </row>
    <row r="26" spans="40:41" ht="21">
      <c r="AN26" s="9" t="s">
        <v>17</v>
      </c>
      <c r="AO26" s="9" t="e">
        <f>AO24-AO25</f>
        <v>#REF!</v>
      </c>
    </row>
    <row r="27" spans="40:41" ht="21">
      <c r="AN27" s="9" t="s">
        <v>18</v>
      </c>
      <c r="AO27" s="10" t="e">
        <f>MAX(#REF!)</f>
        <v>#REF!</v>
      </c>
    </row>
    <row r="28" spans="40:41" ht="21">
      <c r="AN28" s="9" t="s">
        <v>19</v>
      </c>
      <c r="AO28" s="11" t="e">
        <f>MIN(#REF!)</f>
        <v>#REF!</v>
      </c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conditionalFormatting sqref="AM6:AM19">
    <cfRule type="cellIs" priority="37" dxfId="1" operator="equal">
      <formula>$AO$28</formula>
    </cfRule>
    <cfRule type="cellIs" priority="38" dxfId="0" operator="equal">
      <formula>$AO$27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2016-03-22T07:45:16Z</dcterms:modified>
  <cp:category/>
  <cp:version/>
  <cp:contentType/>
  <cp:contentStatus/>
</cp:coreProperties>
</file>